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Most" sheetId="2" r:id="rId2"/>
    <sheet name="SO 201 - Železniční svršek" sheetId="3" r:id="rId3"/>
    <sheet name="SO 301 - Materiál objedna..." sheetId="4" r:id="rId4"/>
    <sheet name="VRN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101 - Most'!$C$131:$K$420</definedName>
    <definedName name="_xlnm.Print_Area" localSheetId="1">'SO 101 - Most'!$C$4:$J$76,'SO 101 - Most'!$C$82:$J$113,'SO 101 - Most'!$C$119:$K$420</definedName>
    <definedName name="_xlnm.Print_Titles" localSheetId="1">'SO 101 - Most'!$131:$131</definedName>
    <definedName name="_xlnm._FilterDatabase" localSheetId="2" hidden="1">'SO 201 - Železniční svršek'!$C$121:$K$181</definedName>
    <definedName name="_xlnm.Print_Area" localSheetId="2">'SO 201 - Železniční svršek'!$C$4:$J$76,'SO 201 - Železniční svršek'!$C$82:$J$103,'SO 201 - Železniční svršek'!$C$109:$K$181</definedName>
    <definedName name="_xlnm.Print_Titles" localSheetId="2">'SO 201 - Železniční svršek'!$121:$121</definedName>
    <definedName name="_xlnm._FilterDatabase" localSheetId="3" hidden="1">'SO 301 - Materiál objedna...'!$C$117:$K$123</definedName>
    <definedName name="_xlnm.Print_Area" localSheetId="3">'SO 301 - Materiál objedna...'!$C$4:$J$76,'SO 301 - Materiál objedna...'!$C$82:$J$99,'SO 301 - Materiál objedna...'!$C$105:$K$123</definedName>
    <definedName name="_xlnm.Print_Titles" localSheetId="3">'SO 301 - Materiál objedna...'!$117:$117</definedName>
    <definedName name="_xlnm._FilterDatabase" localSheetId="4" hidden="1">'VRN - VRN'!$C$121:$K$139</definedName>
    <definedName name="_xlnm.Print_Area" localSheetId="4">'VRN - VRN'!$C$4:$J$76,'VRN - VRN'!$C$82:$J$103,'VRN - VRN'!$C$109:$K$139</definedName>
    <definedName name="_xlnm.Print_Titles" localSheetId="4">'VRN - VRN'!$121:$121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116"/>
  <c r="E7"/>
  <c r="E112"/>
  <c i="4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89"/>
  <c r="E7"/>
  <c r="E108"/>
  <c i="3" r="J160"/>
  <c r="J37"/>
  <c r="J36"/>
  <c i="1" r="AY96"/>
  <c i="3" r="J35"/>
  <c i="1" r="AX96"/>
  <c i="3"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J101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91"/>
  <c r="J14"/>
  <c r="J12"/>
  <c r="J116"/>
  <c r="E7"/>
  <c r="E112"/>
  <c i="2" r="J37"/>
  <c r="J36"/>
  <c i="1" r="AY95"/>
  <c i="2" r="J35"/>
  <c i="1" r="AX95"/>
  <c i="2" r="BI420"/>
  <c r="BH420"/>
  <c r="BG420"/>
  <c r="BF420"/>
  <c r="T420"/>
  <c r="R420"/>
  <c r="P420"/>
  <c r="BI419"/>
  <c r="BH419"/>
  <c r="BG419"/>
  <c r="BF419"/>
  <c r="T419"/>
  <c r="R419"/>
  <c r="P419"/>
  <c r="BI416"/>
  <c r="BH416"/>
  <c r="BG416"/>
  <c r="BF416"/>
  <c r="T416"/>
  <c r="R416"/>
  <c r="P416"/>
  <c r="BI412"/>
  <c r="BH412"/>
  <c r="BG412"/>
  <c r="BF412"/>
  <c r="T412"/>
  <c r="R412"/>
  <c r="P412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T366"/>
  <c r="R367"/>
  <c r="R366"/>
  <c r="P367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5"/>
  <c r="BH355"/>
  <c r="BG355"/>
  <c r="BF355"/>
  <c r="T355"/>
  <c r="R355"/>
  <c r="P355"/>
  <c r="BI352"/>
  <c r="BH352"/>
  <c r="BG352"/>
  <c r="BF352"/>
  <c r="T352"/>
  <c r="R352"/>
  <c r="P352"/>
  <c r="BI351"/>
  <c r="BH351"/>
  <c r="BG351"/>
  <c r="BF351"/>
  <c r="T351"/>
  <c r="R351"/>
  <c r="P351"/>
  <c r="BI348"/>
  <c r="BH348"/>
  <c r="BG348"/>
  <c r="BF348"/>
  <c r="T348"/>
  <c r="R348"/>
  <c r="P348"/>
  <c r="BI347"/>
  <c r="BH347"/>
  <c r="BG347"/>
  <c r="BF347"/>
  <c r="T347"/>
  <c r="R347"/>
  <c r="P347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90"/>
  <c r="BH290"/>
  <c r="BG290"/>
  <c r="BF290"/>
  <c r="T290"/>
  <c r="R290"/>
  <c r="P290"/>
  <c r="BI287"/>
  <c r="BH287"/>
  <c r="BG287"/>
  <c r="BF287"/>
  <c r="T287"/>
  <c r="R287"/>
  <c r="P287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5"/>
  <c r="BH135"/>
  <c r="BG135"/>
  <c r="BF135"/>
  <c r="T135"/>
  <c r="R135"/>
  <c r="P135"/>
  <c r="F126"/>
  <c r="E124"/>
  <c r="F89"/>
  <c r="E87"/>
  <c r="J24"/>
  <c r="E24"/>
  <c r="J129"/>
  <c r="J23"/>
  <c r="J21"/>
  <c r="E21"/>
  <c r="J128"/>
  <c r="J20"/>
  <c r="J18"/>
  <c r="E18"/>
  <c r="F92"/>
  <c r="J17"/>
  <c r="J15"/>
  <c r="E15"/>
  <c r="F91"/>
  <c r="J14"/>
  <c r="J12"/>
  <c r="J126"/>
  <c r="E7"/>
  <c r="E85"/>
  <c i="1" r="L90"/>
  <c r="AM90"/>
  <c r="AM89"/>
  <c r="L89"/>
  <c r="AM87"/>
  <c r="L87"/>
  <c r="L85"/>
  <c r="L84"/>
  <c i="2" r="BK420"/>
  <c r="BK416"/>
  <c r="BK411"/>
  <c r="J403"/>
  <c r="BK392"/>
  <c r="J373"/>
  <c r="BK355"/>
  <c r="J313"/>
  <c r="BK300"/>
  <c r="BK283"/>
  <c r="BK245"/>
  <c r="J176"/>
  <c r="J165"/>
  <c r="BK153"/>
  <c r="J406"/>
  <c r="BK398"/>
  <c r="BK359"/>
  <c r="J351"/>
  <c r="BK328"/>
  <c r="J287"/>
  <c r="BK274"/>
  <c r="J264"/>
  <c r="BK218"/>
  <c r="BK189"/>
  <c r="J183"/>
  <c r="BK157"/>
  <c r="BK144"/>
  <c r="BK395"/>
  <c r="BK364"/>
  <c r="J319"/>
  <c r="BK301"/>
  <c r="BK290"/>
  <c r="J271"/>
  <c r="BK264"/>
  <c r="J246"/>
  <c r="BK231"/>
  <c r="BK222"/>
  <c r="BK215"/>
  <c r="J204"/>
  <c r="BK185"/>
  <c r="BK172"/>
  <c r="BK384"/>
  <c r="BK370"/>
  <c r="J352"/>
  <c r="BK338"/>
  <c r="BK322"/>
  <c r="BK304"/>
  <c r="J294"/>
  <c r="BK286"/>
  <c r="BK270"/>
  <c r="BK248"/>
  <c r="BK228"/>
  <c r="J211"/>
  <c r="J193"/>
  <c r="BK180"/>
  <c r="J164"/>
  <c r="J160"/>
  <c i="3" r="BK175"/>
  <c r="J147"/>
  <c r="J140"/>
  <c r="BK130"/>
  <c r="J176"/>
  <c r="BK154"/>
  <c r="J137"/>
  <c r="J174"/>
  <c r="J129"/>
  <c r="BK176"/>
  <c r="BK159"/>
  <c r="BK150"/>
  <c i="4" r="BK121"/>
  <c r="F34"/>
  <c i="1" r="BA97"/>
  <c i="5" r="BK129"/>
  <c r="BK138"/>
  <c r="BK126"/>
  <c r="BK136"/>
  <c r="J128"/>
  <c r="J136"/>
  <c i="2" r="J419"/>
  <c r="J412"/>
  <c r="J408"/>
  <c r="J398"/>
  <c r="BK362"/>
  <c r="BK348"/>
  <c r="J310"/>
  <c r="J297"/>
  <c r="J248"/>
  <c r="J222"/>
  <c r="BK160"/>
  <c r="BK138"/>
  <c r="J402"/>
  <c r="J384"/>
  <c r="BK356"/>
  <c r="J342"/>
  <c r="BK325"/>
  <c r="BK280"/>
  <c r="BK267"/>
  <c r="J239"/>
  <c r="BK205"/>
  <c r="J185"/>
  <c r="BK169"/>
  <c r="BK150"/>
  <c r="BK402"/>
  <c r="J367"/>
  <c r="BK347"/>
  <c r="BK313"/>
  <c r="BK294"/>
  <c r="J279"/>
  <c r="J270"/>
  <c r="J245"/>
  <c r="J228"/>
  <c r="BK211"/>
  <c r="BK200"/>
  <c r="J189"/>
  <c r="J392"/>
  <c r="J364"/>
  <c r="BK351"/>
  <c r="BK334"/>
  <c r="BK310"/>
  <c r="BK297"/>
  <c r="BK277"/>
  <c r="J253"/>
  <c r="J219"/>
  <c r="J205"/>
  <c r="BK197"/>
  <c r="J172"/>
  <c r="J144"/>
  <c i="3" r="BK156"/>
  <c r="BK142"/>
  <c r="BK129"/>
  <c r="J166"/>
  <c r="J152"/>
  <c r="J130"/>
  <c r="J170"/>
  <c r="BK147"/>
  <c r="J179"/>
  <c r="BK166"/>
  <c r="BK126"/>
  <c i="4" r="F36"/>
  <c i="1" r="BC97"/>
  <c i="5" r="BK139"/>
  <c r="J126"/>
  <c r="J133"/>
  <c r="J125"/>
  <c r="J129"/>
  <c r="BK135"/>
  <c i="2" r="BK419"/>
  <c r="J416"/>
  <c r="J411"/>
  <c r="BK406"/>
  <c r="J395"/>
  <c r="J356"/>
  <c r="J331"/>
  <c r="J304"/>
  <c r="BK287"/>
  <c r="J256"/>
  <c r="J236"/>
  <c r="J188"/>
  <c r="BK164"/>
  <c r="BK147"/>
  <c r="BK403"/>
  <c r="BK389"/>
  <c r="J370"/>
  <c r="BK352"/>
  <c r="BK331"/>
  <c r="J283"/>
  <c r="J277"/>
  <c r="BK265"/>
  <c r="BK235"/>
  <c r="BK207"/>
  <c r="J184"/>
  <c r="BK163"/>
  <c r="J147"/>
  <c i="1" r="AS94"/>
  <c i="2" r="BK307"/>
  <c r="J280"/>
  <c r="J267"/>
  <c r="BK259"/>
  <c r="BK239"/>
  <c r="BK219"/>
  <c r="BK214"/>
  <c r="BK193"/>
  <c r="BK183"/>
  <c r="BK166"/>
  <c r="J380"/>
  <c r="BK367"/>
  <c r="BK342"/>
  <c r="J325"/>
  <c r="BK319"/>
  <c r="J301"/>
  <c r="J290"/>
  <c r="J278"/>
  <c r="J259"/>
  <c r="J231"/>
  <c r="J215"/>
  <c r="BK204"/>
  <c r="BK184"/>
  <c r="BK176"/>
  <c r="J163"/>
  <c r="J135"/>
  <c i="3" r="J154"/>
  <c r="J144"/>
  <c r="BK137"/>
  <c r="J125"/>
  <c r="BK162"/>
  <c r="BK144"/>
  <c r="J126"/>
  <c r="J162"/>
  <c r="BK140"/>
  <c r="BK170"/>
  <c r="BK152"/>
  <c r="BK141"/>
  <c i="4" r="F37"/>
  <c i="1" r="BD97"/>
  <c i="5" r="BK133"/>
  <c r="BK125"/>
  <c r="J132"/>
  <c r="J135"/>
  <c r="J138"/>
  <c r="BK132"/>
  <c i="2" r="J420"/>
  <c r="BK412"/>
  <c r="BK408"/>
  <c r="J401"/>
  <c r="BK377"/>
  <c r="J359"/>
  <c r="J334"/>
  <c r="J307"/>
  <c r="J286"/>
  <c r="BK253"/>
  <c r="J225"/>
  <c r="J169"/>
  <c r="J157"/>
  <c r="BK135"/>
  <c r="BK401"/>
  <c r="BK380"/>
  <c r="J355"/>
  <c r="J338"/>
  <c r="J322"/>
  <c r="BK279"/>
  <c r="BK271"/>
  <c r="BK236"/>
  <c r="J197"/>
  <c r="BK188"/>
  <c r="BK165"/>
  <c r="J153"/>
  <c r="J138"/>
  <c r="J377"/>
  <c r="J348"/>
  <c r="BK316"/>
  <c r="BK291"/>
  <c r="BK278"/>
  <c r="J265"/>
  <c r="BK256"/>
  <c r="J235"/>
  <c r="BK225"/>
  <c r="J218"/>
  <c r="J207"/>
  <c r="BK192"/>
  <c r="J180"/>
  <c r="J389"/>
  <c r="BK373"/>
  <c r="J362"/>
  <c r="J347"/>
  <c r="J328"/>
  <c r="J316"/>
  <c r="J300"/>
  <c r="J291"/>
  <c r="J274"/>
  <c r="BK246"/>
  <c r="J214"/>
  <c r="J200"/>
  <c r="J192"/>
  <c r="J166"/>
  <c r="J150"/>
  <c i="3" r="J159"/>
  <c r="J150"/>
  <c r="J141"/>
  <c r="BK134"/>
  <c r="BK179"/>
  <c r="BK157"/>
  <c r="J142"/>
  <c r="J175"/>
  <c r="J156"/>
  <c r="BK125"/>
  <c r="BK174"/>
  <c r="J157"/>
  <c r="J134"/>
  <c i="4" r="J121"/>
  <c r="F35"/>
  <c i="1" r="BB97"/>
  <c i="5" r="BK128"/>
  <c r="J139"/>
  <c r="BK130"/>
  <c r="J130"/>
  <c i="2" l="1" r="R134"/>
  <c r="P156"/>
  <c r="BK179"/>
  <c r="J179"/>
  <c r="J100"/>
  <c r="T206"/>
  <c r="P244"/>
  <c r="R247"/>
  <c r="R263"/>
  <c r="BK266"/>
  <c r="J266"/>
  <c r="J105"/>
  <c r="BK341"/>
  <c r="J341"/>
  <c r="J106"/>
  <c r="BK369"/>
  <c r="J369"/>
  <c r="J109"/>
  <c r="BK407"/>
  <c r="J407"/>
  <c r="J110"/>
  <c r="T415"/>
  <c r="T414"/>
  <c i="3" r="BK124"/>
  <c r="J124"/>
  <c r="J98"/>
  <c r="BK155"/>
  <c r="J155"/>
  <c r="J99"/>
  <c i="2" r="T134"/>
  <c r="R156"/>
  <c r="R179"/>
  <c r="BK206"/>
  <c r="J206"/>
  <c r="J101"/>
  <c r="T244"/>
  <c r="BK247"/>
  <c r="J247"/>
  <c r="J103"/>
  <c r="P263"/>
  <c r="T266"/>
  <c r="R341"/>
  <c r="R369"/>
  <c r="T407"/>
  <c r="BK415"/>
  <c r="J415"/>
  <c r="J112"/>
  <c i="3" r="T124"/>
  <c r="R155"/>
  <c r="T161"/>
  <c i="5" r="R124"/>
  <c r="P131"/>
  <c i="2" r="P134"/>
  <c r="P133"/>
  <c r="P132"/>
  <c i="1" r="AU95"/>
  <c i="2" r="BK156"/>
  <c r="J156"/>
  <c r="J99"/>
  <c r="P179"/>
  <c r="R206"/>
  <c r="R244"/>
  <c r="P247"/>
  <c r="BK263"/>
  <c r="J263"/>
  <c r="J104"/>
  <c r="R266"/>
  <c r="T341"/>
  <c r="T369"/>
  <c r="T368"/>
  <c r="R407"/>
  <c r="R415"/>
  <c r="R414"/>
  <c i="3" r="R124"/>
  <c r="R123"/>
  <c r="R122"/>
  <c r="BK161"/>
  <c r="J161"/>
  <c r="J102"/>
  <c r="R161"/>
  <c i="5" r="BK124"/>
  <c r="J124"/>
  <c r="J98"/>
  <c r="T124"/>
  <c r="R127"/>
  <c r="BK131"/>
  <c r="J131"/>
  <c r="J100"/>
  <c r="T131"/>
  <c r="T134"/>
  <c i="2" r="BK134"/>
  <c r="J134"/>
  <c r="J98"/>
  <c r="T156"/>
  <c r="T179"/>
  <c r="P206"/>
  <c r="BK244"/>
  <c r="J244"/>
  <c r="J102"/>
  <c r="T247"/>
  <c r="T263"/>
  <c r="P266"/>
  <c r="P341"/>
  <c r="P369"/>
  <c r="P368"/>
  <c r="P407"/>
  <c r="P415"/>
  <c r="P414"/>
  <c i="3" r="P124"/>
  <c r="P123"/>
  <c r="P122"/>
  <c i="1" r="AU96"/>
  <c i="3" r="P155"/>
  <c r="T155"/>
  <c r="P161"/>
  <c i="5" r="P124"/>
  <c r="BK127"/>
  <c r="J127"/>
  <c r="J99"/>
  <c r="P127"/>
  <c r="T127"/>
  <c r="R131"/>
  <c r="BK134"/>
  <c r="J134"/>
  <c r="J101"/>
  <c r="P134"/>
  <c r="R134"/>
  <c r="BK137"/>
  <c r="J137"/>
  <c r="J102"/>
  <c r="P137"/>
  <c r="R137"/>
  <c r="T137"/>
  <c i="3" r="BK158"/>
  <c r="J158"/>
  <c r="J100"/>
  <c i="2" r="BK366"/>
  <c r="J366"/>
  <c r="J107"/>
  <c i="4" r="BK120"/>
  <c r="J120"/>
  <c r="J98"/>
  <c i="5" r="J89"/>
  <c r="J92"/>
  <c r="J118"/>
  <c r="BE125"/>
  <c r="BE129"/>
  <c r="BE133"/>
  <c r="F92"/>
  <c r="BE132"/>
  <c r="BE138"/>
  <c r="BE139"/>
  <c r="E85"/>
  <c r="F91"/>
  <c r="BE126"/>
  <c r="BE128"/>
  <c r="BE130"/>
  <c r="BE135"/>
  <c r="BE136"/>
  <c i="4" r="F91"/>
  <c r="J112"/>
  <c r="E85"/>
  <c r="F92"/>
  <c r="J91"/>
  <c r="J115"/>
  <c r="BE121"/>
  <c i="2" r="BK368"/>
  <c r="J368"/>
  <c r="J108"/>
  <c i="3" r="J89"/>
  <c r="F119"/>
  <c r="BE125"/>
  <c r="BE130"/>
  <c r="BE140"/>
  <c r="BE144"/>
  <c r="BE154"/>
  <c r="BE156"/>
  <c r="BE179"/>
  <c i="2" r="BK414"/>
  <c r="J414"/>
  <c r="J111"/>
  <c i="3" r="E85"/>
  <c r="J92"/>
  <c r="F118"/>
  <c r="BE134"/>
  <c r="BE141"/>
  <c r="BE142"/>
  <c r="BE152"/>
  <c r="BE126"/>
  <c r="BE129"/>
  <c r="BE137"/>
  <c r="BE147"/>
  <c r="BE159"/>
  <c r="BE174"/>
  <c r="BE175"/>
  <c r="J91"/>
  <c r="BE150"/>
  <c r="BE157"/>
  <c r="BE162"/>
  <c r="BE166"/>
  <c r="BE170"/>
  <c r="BE176"/>
  <c i="2" r="J91"/>
  <c r="E122"/>
  <c r="F128"/>
  <c r="BE135"/>
  <c r="BE144"/>
  <c r="BE166"/>
  <c r="BE185"/>
  <c r="BE188"/>
  <c r="BE189"/>
  <c r="BE219"/>
  <c r="BE235"/>
  <c r="BE259"/>
  <c r="BE264"/>
  <c r="BE265"/>
  <c r="BE267"/>
  <c r="BE270"/>
  <c r="BE279"/>
  <c r="BE290"/>
  <c r="BE313"/>
  <c r="BE331"/>
  <c r="BE347"/>
  <c r="BE348"/>
  <c r="BE355"/>
  <c r="BE356"/>
  <c r="BE359"/>
  <c r="BE377"/>
  <c r="BE401"/>
  <c r="BE403"/>
  <c r="J89"/>
  <c r="J92"/>
  <c r="F129"/>
  <c r="BE138"/>
  <c r="BE147"/>
  <c r="BE153"/>
  <c r="BE157"/>
  <c r="BE160"/>
  <c r="BE163"/>
  <c r="BE164"/>
  <c r="BE169"/>
  <c r="BE183"/>
  <c r="BE236"/>
  <c r="BE253"/>
  <c r="BE274"/>
  <c r="BE297"/>
  <c r="BE325"/>
  <c r="BE334"/>
  <c r="BE342"/>
  <c r="BE352"/>
  <c r="BE364"/>
  <c r="BE367"/>
  <c r="BE370"/>
  <c r="BE389"/>
  <c r="BE398"/>
  <c r="BE172"/>
  <c r="BE176"/>
  <c r="BE197"/>
  <c r="BE204"/>
  <c r="BE211"/>
  <c r="BE215"/>
  <c r="BE222"/>
  <c r="BE225"/>
  <c r="BE245"/>
  <c r="BE248"/>
  <c r="BE283"/>
  <c r="BE286"/>
  <c r="BE287"/>
  <c r="BE291"/>
  <c r="BE294"/>
  <c r="BE300"/>
  <c r="BE301"/>
  <c r="BE304"/>
  <c r="BE307"/>
  <c r="BE310"/>
  <c r="BE362"/>
  <c r="BE373"/>
  <c r="BE392"/>
  <c r="BE395"/>
  <c r="BE150"/>
  <c r="BE165"/>
  <c r="BE180"/>
  <c r="BE184"/>
  <c r="BE192"/>
  <c r="BE193"/>
  <c r="BE200"/>
  <c r="BE205"/>
  <c r="BE207"/>
  <c r="BE214"/>
  <c r="BE218"/>
  <c r="BE228"/>
  <c r="BE231"/>
  <c r="BE239"/>
  <c r="BE246"/>
  <c r="BE256"/>
  <c r="BE271"/>
  <c r="BE277"/>
  <c r="BE278"/>
  <c r="BE280"/>
  <c r="BE316"/>
  <c r="BE319"/>
  <c r="BE322"/>
  <c r="BE328"/>
  <c r="BE338"/>
  <c r="BE351"/>
  <c r="BE380"/>
  <c r="BE384"/>
  <c r="BE402"/>
  <c r="BE406"/>
  <c r="BE408"/>
  <c r="BE411"/>
  <c r="BE412"/>
  <c r="BE416"/>
  <c r="BE419"/>
  <c r="BE420"/>
  <c r="F37"/>
  <c i="1" r="BD95"/>
  <c i="2" r="F36"/>
  <c i="1" r="BC95"/>
  <c i="2" r="J34"/>
  <c i="1" r="AW95"/>
  <c i="3" r="F37"/>
  <c i="1" r="BD96"/>
  <c i="3" r="F34"/>
  <c i="1" r="BA96"/>
  <c i="5" r="J34"/>
  <c i="1" r="AW98"/>
  <c i="5" r="F34"/>
  <c i="1" r="BA98"/>
  <c i="5" r="F36"/>
  <c i="1" r="BC98"/>
  <c i="2" r="F34"/>
  <c i="1" r="BA95"/>
  <c i="3" r="F36"/>
  <c i="1" r="BC96"/>
  <c i="4" r="J33"/>
  <c i="1" r="AV97"/>
  <c i="4" r="J34"/>
  <c i="1" r="AW97"/>
  <c i="5" r="F37"/>
  <c i="1" r="BD98"/>
  <c i="2" r="F35"/>
  <c i="1" r="BB95"/>
  <c i="3" r="J34"/>
  <c i="1" r="AW96"/>
  <c i="3" r="F35"/>
  <c i="1" r="BB96"/>
  <c i="5" r="F35"/>
  <c i="1" r="BB98"/>
  <c i="5" l="1" r="T123"/>
  <c r="T122"/>
  <c r="R123"/>
  <c r="R122"/>
  <c i="2" r="R368"/>
  <c i="3" r="T123"/>
  <c r="T122"/>
  <c i="5" r="P123"/>
  <c r="P122"/>
  <c i="1" r="AU98"/>
  <c i="2" r="T133"/>
  <c r="T132"/>
  <c r="R133"/>
  <c r="R132"/>
  <c r="BK133"/>
  <c r="J133"/>
  <c r="J97"/>
  <c i="5" r="BK123"/>
  <c r="J123"/>
  <c r="J97"/>
  <c i="4" r="BK119"/>
  <c r="J119"/>
  <c r="J97"/>
  <c i="3" r="BK123"/>
  <c r="J123"/>
  <c r="J97"/>
  <c i="2" r="BK132"/>
  <c r="J132"/>
  <c r="J96"/>
  <c r="J33"/>
  <c i="1" r="AV95"/>
  <c r="AT95"/>
  <c i="3" r="J33"/>
  <c i="1" r="AV96"/>
  <c r="AT96"/>
  <c r="AT97"/>
  <c i="5" r="J33"/>
  <c i="1" r="AV98"/>
  <c r="AT98"/>
  <c r="BA94"/>
  <c r="AW94"/>
  <c r="AK30"/>
  <c r="BD94"/>
  <c r="W33"/>
  <c r="AU94"/>
  <c i="2" r="F33"/>
  <c i="1" r="AZ95"/>
  <c i="3" r="F33"/>
  <c i="1" r="AZ96"/>
  <c i="4" r="F33"/>
  <c i="1" r="AZ97"/>
  <c r="BC94"/>
  <c r="AY94"/>
  <c i="5" r="F33"/>
  <c i="1" r="AZ98"/>
  <c r="BB94"/>
  <c r="W31"/>
  <c i="4" l="1" r="BK118"/>
  <c r="J118"/>
  <c r="J96"/>
  <c i="5" r="BK122"/>
  <c r="J122"/>
  <c r="J96"/>
  <c i="3" r="BK122"/>
  <c r="J122"/>
  <c r="J96"/>
  <c i="1" r="AZ94"/>
  <c r="W29"/>
  <c r="AX94"/>
  <c i="2" r="J30"/>
  <c i="1" r="AG95"/>
  <c r="W32"/>
  <c r="W30"/>
  <c i="2" l="1" r="J39"/>
  <c i="1" r="AN95"/>
  <c i="4" r="J30"/>
  <c r="J39"/>
  <c i="5" r="J30"/>
  <c i="1" r="AG98"/>
  <c i="3" r="J30"/>
  <c i="1" r="AG96"/>
  <c r="AV94"/>
  <c r="AK29"/>
  <c i="3" l="1" r="J39"/>
  <c i="1" r="AG97"/>
  <c i="5" r="J39"/>
  <c i="1" r="AN96"/>
  <c r="AN97"/>
  <c r="AN98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<sst xmlns="http://schemas.openxmlformats.org/spreadsheetml/2006/main">
  <si>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</si>
  <si>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</si>
  <si>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</si>
  <si>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</si>
  <si>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</si>
  <si>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{cf5aa4b0-5c1e-419e-8986-409ced8a5340}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</si>
  <si>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</si>
  <si>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</si>
  <si>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</si>
  <si>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</si>
  <si>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</si>
  <si>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</si>
  <si>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</si>
  <si>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</si>
  <si>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65421089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</si>
  <si>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</si>
  <si>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</si>
  <si>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24,922 Janovice - Domažlice</t>
  </si>
  <si>
    <t>KSO:</t>
  </si>
  <si>
    <t>CC-CZ:</t>
  </si>
  <si>
    <t>Místo:</t>
  </si>
  <si>
    <t xml:space="preserve"> </t>
  </si>
  <si>
    <t>Datum:</t>
  </si>
  <si>
    <t>21. 9. 2021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</si>
  <si>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</si>
  <si>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</si>
  <si>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</si>
  <si>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</si>
  <si>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</si>
  <si>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</si>
  <si>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</si>
  <si>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</si>
  <si>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</si>
  <si>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</si>
  <si>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</si>
  <si>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</si>
  <si>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</si>
  <si>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</si>
  <si>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</si>
  <si>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</si>
  <si>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</si>
  <si>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</si>
  <si>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</si>
  <si>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</si>
  <si>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</si>
  <si>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</si>
  <si>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</si>
  <si>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</si>
  <si>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</si>
  <si>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</si>
  <si>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</si>
  <si>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</si>
  <si>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</si>
  <si>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</si>
  <si>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</si>
  <si>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</si>
  <si>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</si>
  <si>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</si>
  <si>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</si>
  <si>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</si>
  <si>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</si>
  <si>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</si>
  <si>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</si>
  <si>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</si>
  <si>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</si>
  <si>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</si>
  <si>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</si>
  <si>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</si>
  <si>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</si>
  <si>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</si>
  <si>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</si>
  <si>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</si>
  <si>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</si>
  <si>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</si>
  <si>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</si>
  <si>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</si>
  <si>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</si>
  <si>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</si>
  <si>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</si>
  <si>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Most</t>
  </si>
  <si>
    <t>STA</t>
  </si>
  <si>
    <t>1</t>
  </si>
  <si>
    <t>{e6b9fc8d-9f12-4223-b2ea-a32aff923011}</t>
  </si>
  <si>
    <t>2</t>
  </si>
  <si>
    <t>SO 201</t>
  </si>
  <si>
    <t>Železniční svršek</t>
  </si>
  <si>
    <t>{64c140ea-81ad-42ca-8271-bc678b19e609}</t>
  </si>
  <si>
    <t>SO 301</t>
  </si>
  <si>
    <t>Materiál objednatele (zhotovitel neoceňuje)</t>
  </si>
  <si>
    <t>{603871d3-ce27-4958-9a84-b43d9ad3eea1}</t>
  </si>
  <si>
    <t>VRN</t>
  </si>
  <si>
    <t>{ab3531cb-1fad-4658-abb4-eb791a1b9ed0}</t>
  </si>
  <si>
    <t>KRYCÍ LIST SOUPISU PRACÍ</t>
  </si>
  <si>
    <t>Objekt:</t>
  </si>
  <si>
    <t>SO 101 -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</si>
  <si>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</si>
  <si>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</si>
  <si>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</si>
  <si>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</si>
  <si>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</si>
  <si>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</si>
  <si>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</si>
  <si>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</si>
  <si>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</si>
  <si>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</si>
  <si>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</si>
  <si>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</si>
  <si>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</si>
  <si>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</si>
  <si>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</si>
  <si>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</si>
  <si>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</si>
  <si>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</si>
  <si>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</si>
  <si>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</si>
  <si>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</si>
  <si>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</si>
  <si>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</si>
  <si>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</si>
  <si>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</si>
  <si>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</si>
  <si>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</si>
  <si>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</si>
  <si>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</si>
  <si>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</si>
  <si>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</si>
  <si>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</si>
  <si>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</si>
  <si>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</si>
  <si>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</si>
  <si>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</si>
  <si>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</si>
  <si>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</si>
  <si>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</si>
  <si>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113106122</t>
  </si>
  <si>
    <t>Rozebrání dlažeb z kamenných dlaždic komunikací pro pěší ručně</t>
  </si>
  <si>
    <t>m2</t>
  </si>
  <si>
    <t>CS ÚRS 2021 02</t>
  </si>
  <si>
    <t>4</t>
  </si>
  <si>
    <t>VV</t>
  </si>
  <si>
    <t xml:space="preserve">"stávající kamenná dlažba u paty opěr"   1,0*6,0*2</t>
  </si>
  <si>
    <t>Součet</t>
  </si>
  <si>
    <t>122252502</t>
  </si>
  <si>
    <t>Odkopávky a prokopávky nezapažené pro spodní stavbu železnic v hornině třídy těžitelnosti I skupiny 3 objem do 1000 m3 strojně</t>
  </si>
  <si>
    <t>m3</t>
  </si>
  <si>
    <t xml:space="preserve">"výkopy za spodní stavbou"     6,0*1,4*5,7+6,0*1,2*5,7+8,0*1,8*1,4*2</t>
  </si>
  <si>
    <t xml:space="preserve">"výkopy pro ZKPP"     4,1*4,2*2</t>
  </si>
  <si>
    <t xml:space="preserve">"výkopy za vrcholy křídel"    0,8*3,5*2+0,8*4,0*2</t>
  </si>
  <si>
    <t xml:space="preserve">"výkopy pro odláždění"    0,6*3+9,5*1,0*0,3+(7,7+9,5+9,4+7,5)*1,0*0,3+0,8*2,0</t>
  </si>
  <si>
    <t>3</t>
  </si>
  <si>
    <t>162751117</t>
  </si>
  <si>
    <t>Vodorovné přemístění přes 9 000 do 10000 m výkopku/sypaniny z horniny třídy těžitelnosti I skupiny 1 až 3</t>
  </si>
  <si>
    <t>6</t>
  </si>
  <si>
    <t xml:space="preserve">"výkop mínus zásyp"     192,16-24,0</t>
  </si>
  <si>
    <t>162751119</t>
  </si>
  <si>
    <t>Příplatek k vodorovnému přemístění výkopku/sypaniny z horniny třídy těžitelnosti I skupiny 1 až 3 ZKD 1000 m přes 10000 m</t>
  </si>
  <si>
    <t>8</t>
  </si>
  <si>
    <t>168,16*3 "Přepočtené koeficientem množství</t>
  </si>
  <si>
    <t>5</t>
  </si>
  <si>
    <t>171201221</t>
  </si>
  <si>
    <t>Poplatek za uložení na skládce (skládkovné) zeminy a kamení kód odpadu 17 05 04</t>
  </si>
  <si>
    <t>t</t>
  </si>
  <si>
    <t>10</t>
  </si>
  <si>
    <t>168,16*1,8</t>
  </si>
  <si>
    <t>174211101</t>
  </si>
  <si>
    <t>Zásyp jam, šachet rýh nebo kolem objektů sypaninou bez zhutnění ručně</t>
  </si>
  <si>
    <t>12</t>
  </si>
  <si>
    <t xml:space="preserve">"zásyp okolo křídel - výzisk"   0,8*6,0*4+0,6*2,0*4</t>
  </si>
  <si>
    <t>Zakládání</t>
  </si>
  <si>
    <t>7</t>
  </si>
  <si>
    <t>212795111</t>
  </si>
  <si>
    <t>Příčné odvodnění mostní opěry z plastových trub DN 160 včetně podkladního betonu, štěrkového obsypu</t>
  </si>
  <si>
    <t>m</t>
  </si>
  <si>
    <t>14</t>
  </si>
  <si>
    <t xml:space="preserve">"příčná drenáž za křídly"    8,7+8,7</t>
  </si>
  <si>
    <t>213211131</t>
  </si>
  <si>
    <t>Spojovací vrstva z aktivované cementové malty tl do 40 mm</t>
  </si>
  <si>
    <t>16</t>
  </si>
  <si>
    <t xml:space="preserve">"vrstva cementové malty pod prefabrikáty tl cca 30 mm"     7,3+7,3+33,7+33,7</t>
  </si>
  <si>
    <t>9</t>
  </si>
  <si>
    <t>281602111</t>
  </si>
  <si>
    <t>Injektování povrchové nízkotlaké s dvojitým obturátorem mikropilot a kotev tlakem do 0,6 MPa</t>
  </si>
  <si>
    <t>hod</t>
  </si>
  <si>
    <t>18</t>
  </si>
  <si>
    <t>M</t>
  </si>
  <si>
    <t>58521113</t>
  </si>
  <si>
    <t>cement portlandský CEM I 52,5MPa</t>
  </si>
  <si>
    <t>20</t>
  </si>
  <si>
    <t>11</t>
  </si>
  <si>
    <t>283111113.R</t>
  </si>
  <si>
    <t>Zřízení trubkových mikropilot svislých část hladká D 160 mm</t>
  </si>
  <si>
    <t>22</t>
  </si>
  <si>
    <t>14011080.R</t>
  </si>
  <si>
    <t>trubka ocelová bezešvá hladká jakost 11 353 108x16mm</t>
  </si>
  <si>
    <t>24</t>
  </si>
  <si>
    <t xml:space="preserve">"mikropiloty"     11,25*8</t>
  </si>
  <si>
    <t>13</t>
  </si>
  <si>
    <t>283131113</t>
  </si>
  <si>
    <t>Zřízení hlavy mikropilot namáhaných tlakem i tahem D přes 105 do 115 mm</t>
  </si>
  <si>
    <t>kus</t>
  </si>
  <si>
    <t>26</t>
  </si>
  <si>
    <t xml:space="preserve">"osazení hlavy MP"    8</t>
  </si>
  <si>
    <t>13611258</t>
  </si>
  <si>
    <t>plech ocelový hladký jakost S235JR tl 25mm tabule</t>
  </si>
  <si>
    <t>28</t>
  </si>
  <si>
    <t>P</t>
  </si>
  <si>
    <t>Poznámka k položce:_x000d_
Hmotnost 1200 kg/kus</t>
  </si>
  <si>
    <t xml:space="preserve">"MP1-MP8"    (0,3*0,3*0,025)*7850*8/1000</t>
  </si>
  <si>
    <t>285941335.R</t>
  </si>
  <si>
    <t>Kořen mikropiloty</t>
  </si>
  <si>
    <t>30</t>
  </si>
  <si>
    <t xml:space="preserve">"DL.6,0 m, ∅ min. 300 mm"    8,0*6,0</t>
  </si>
  <si>
    <t>Svislé a kompletní konstrukce</t>
  </si>
  <si>
    <t>317221111</t>
  </si>
  <si>
    <t>Osazení kamenných římsových desek do maltového lože</t>
  </si>
  <si>
    <t>32</t>
  </si>
  <si>
    <t xml:space="preserve">"opětovné osazení kanenných říms"     0,2*0,4*1,8*4</t>
  </si>
  <si>
    <t>17</t>
  </si>
  <si>
    <t>114203202</t>
  </si>
  <si>
    <t>Očištění lomového kamene nebo betonových tvárnic od malty</t>
  </si>
  <si>
    <t>34</t>
  </si>
  <si>
    <t>114203301</t>
  </si>
  <si>
    <t>Třídění lomového kamene nebo betonových tvárnic podle druhu, velikosti nebo tvaru</t>
  </si>
  <si>
    <t>36</t>
  </si>
  <si>
    <t>19</t>
  </si>
  <si>
    <t>326218321</t>
  </si>
  <si>
    <t>Zdivo LTM obkladní z pravidelných kamenů na maltu, objem jednoho kamene do 0,02 m3</t>
  </si>
  <si>
    <t>38</t>
  </si>
  <si>
    <t xml:space="preserve">"obkladové zdivo opěr"    56,0*0,125</t>
  </si>
  <si>
    <t>326218391</t>
  </si>
  <si>
    <t>Příplatek k cenám zdiva obkladního LTM z kamene na maltu za jednostranné lícování</t>
  </si>
  <si>
    <t>40</t>
  </si>
  <si>
    <t>326218394</t>
  </si>
  <si>
    <t>Příplatek k cenám zdiva obkladního LTM z kamene na maltu za vytvoření svislé hrany rohu</t>
  </si>
  <si>
    <t>42</t>
  </si>
  <si>
    <t>(3,7*3)+(3,8*2)</t>
  </si>
  <si>
    <t>334121112</t>
  </si>
  <si>
    <t>Osazení prefabrikovaných opěr nebo pilířů z ŽB hmotnosti přes 5 do 10 t</t>
  </si>
  <si>
    <t>44</t>
  </si>
  <si>
    <t>23</t>
  </si>
  <si>
    <t>593838650.R</t>
  </si>
  <si>
    <t>prefabrikát úložného prahu</t>
  </si>
  <si>
    <t>46</t>
  </si>
  <si>
    <t xml:space="preserve">Poznámka k položce:_x000d_
Poznámka k položce: 2 ks prefabrikátu úložných prahů   plocha bednění: cca 34,4 m2 výztuž:  1,53 t vč. manipulačních závěsů"</t>
  </si>
  <si>
    <t xml:space="preserve">"prefabrikáty úložné prahy"    3,6+3,6</t>
  </si>
  <si>
    <t>334121115.R</t>
  </si>
  <si>
    <t>Osazení prefabrikovaných rámů z ŽB hmotnosti do 20 t</t>
  </si>
  <si>
    <t>48</t>
  </si>
  <si>
    <t xml:space="preserve">"prefa křídla tvaru U - 15,5+19,5+19,5+16,0 t"    4,0   </t>
  </si>
  <si>
    <t>25</t>
  </si>
  <si>
    <t>593838651.R</t>
  </si>
  <si>
    <t>prefabrikát ŽB křídla tvaru U</t>
  </si>
  <si>
    <t>50</t>
  </si>
  <si>
    <t xml:space="preserve">Poznámka k položce:_x000d_
Poznámka k položce: 4 ks prefabrikátu ŽB křídla tvar U plocha bednění: cca 88,7 m2 výztuž:  4,796 t vč. manipulačních závěsů"</t>
  </si>
  <si>
    <t xml:space="preserve">"prefabrikáty křídla tvaru U"    6,2+7,8+7,8+6,4</t>
  </si>
  <si>
    <t>334213111</t>
  </si>
  <si>
    <t>Zdivo mostů z nepravidelných kamenů na maltu, objem jednoho kamene do 0,02 m3</t>
  </si>
  <si>
    <t>52</t>
  </si>
  <si>
    <t>27</t>
  </si>
  <si>
    <t>334213911</t>
  </si>
  <si>
    <t>Příplatek k cenám zdiva mostů z kamene na maltu za jednostranné lícování zdiva</t>
  </si>
  <si>
    <t>54</t>
  </si>
  <si>
    <t>Vodorovné konstrukce</t>
  </si>
  <si>
    <t>423176735.R</t>
  </si>
  <si>
    <t>Montáž nosné atypické OK</t>
  </si>
  <si>
    <t>56</t>
  </si>
  <si>
    <t>Poznámka k položce:_x000d_
Poznámka k položce: vložení NK do otvoru (osazení NK do přepsané výše pomocí hydraulických lisů)"</t>
  </si>
  <si>
    <t xml:space="preserve">"vložení NK do otvoru"      50,986+10,50</t>
  </si>
  <si>
    <t>29</t>
  </si>
  <si>
    <t>423321122</t>
  </si>
  <si>
    <t>Betonáž příčníků tyčových dílců z betonu C 30/37</t>
  </si>
  <si>
    <t>58</t>
  </si>
  <si>
    <t xml:space="preserve">"příčníky"    2*2,21</t>
  </si>
  <si>
    <t>423321291</t>
  </si>
  <si>
    <t>Příplatek k příčníku tyčových dílců za betonáž malého rozsahu do 25 m3</t>
  </si>
  <si>
    <t>60</t>
  </si>
  <si>
    <t>31</t>
  </si>
  <si>
    <t>423354101</t>
  </si>
  <si>
    <t>Bednění stěny příčníku trámu - zřízení</t>
  </si>
  <si>
    <t>62</t>
  </si>
  <si>
    <t xml:space="preserve">"příčníky"      (0,48+0,48+2,07*4,4)*2</t>
  </si>
  <si>
    <t>423354201</t>
  </si>
  <si>
    <t>Bednění stěny příčníku trámu - odstranění</t>
  </si>
  <si>
    <t>64</t>
  </si>
  <si>
    <t>33</t>
  </si>
  <si>
    <t>423361226</t>
  </si>
  <si>
    <t>Výztuž příčníku trámu z betonářské oceli 10 505</t>
  </si>
  <si>
    <t>66</t>
  </si>
  <si>
    <t xml:space="preserve">"výztuž ŽB příčníků, viz výkres výztuže"  0,534</t>
  </si>
  <si>
    <t>429321135.R</t>
  </si>
  <si>
    <t>Mostní deskové konstrukce z oceli řady S235</t>
  </si>
  <si>
    <t>68</t>
  </si>
  <si>
    <t xml:space="preserve">"ocelová NK - mat.+ výroba v mostárně"    8,345*1,03</t>
  </si>
  <si>
    <t>35</t>
  </si>
  <si>
    <t>429321136.R</t>
  </si>
  <si>
    <t>Mostní deskové konstrukce z oceli řady S275</t>
  </si>
  <si>
    <t>70</t>
  </si>
  <si>
    <t xml:space="preserve">"ocelová NK - mat.+ výroba v mostárně"    41,147*1,03</t>
  </si>
  <si>
    <t>451315124</t>
  </si>
  <si>
    <t>Podkladní nebo výplňová vrstva z betonu C 12/15 tl do 150 mm</t>
  </si>
  <si>
    <t>72</t>
  </si>
  <si>
    <t xml:space="preserve">"podklad pod křídla"   35,0+35,0</t>
  </si>
  <si>
    <t>37</t>
  </si>
  <si>
    <t>451476121</t>
  </si>
  <si>
    <t>Podkladní vrstva plastbetonová tixotropní první vrstva tl 10 mm</t>
  </si>
  <si>
    <t>74</t>
  </si>
  <si>
    <t xml:space="preserve">"pod patní plechy zábradlí"    0,22*0,28*16</t>
  </si>
  <si>
    <t xml:space="preserve">"podlití ozubu"    2*(0,58*4,46)</t>
  </si>
  <si>
    <t>451476122</t>
  </si>
  <si>
    <t>Podkladní vrstva plastbetonová tixotropní každá další vrstva tl 10 mm</t>
  </si>
  <si>
    <t>76</t>
  </si>
  <si>
    <t>39</t>
  </si>
  <si>
    <t>458501112</t>
  </si>
  <si>
    <t>Výplňové klíny za opěrou z kameniva drceného hutněného po vrstvách</t>
  </si>
  <si>
    <t>78</t>
  </si>
  <si>
    <t>4,9*5,1+4,3*5,1+2,1*6,0+1,5*6,0+0,5*5,0*3,8+0,5*5,0*4,0</t>
  </si>
  <si>
    <t>465513157</t>
  </si>
  <si>
    <t>Dlažba svahu u opěr z upraveného lomového žulového kamene tl 200 mm do lože C 25/30 pl přes 10 m2</t>
  </si>
  <si>
    <t>80</t>
  </si>
  <si>
    <t xml:space="preserve">"odláždění vyústění drenáže"    (1,0*1,5)*3</t>
  </si>
  <si>
    <t xml:space="preserve">"odláždění skluzu drenáže"    1,0*9,5</t>
  </si>
  <si>
    <t xml:space="preserve">"odláždění za kamennými křídly"    (7,7+9,5+9,4+7,5)*1,0</t>
  </si>
  <si>
    <t>Komunikace pozemní</t>
  </si>
  <si>
    <t>41</t>
  </si>
  <si>
    <t>521272215</t>
  </si>
  <si>
    <t>Demontáž mostnic s odsunem hmot mimo objekt mostu</t>
  </si>
  <si>
    <t>82</t>
  </si>
  <si>
    <t>521283221</t>
  </si>
  <si>
    <t>Demontáž pozednic včetně odstranění štěrkového podsypu</t>
  </si>
  <si>
    <t>84</t>
  </si>
  <si>
    <t>Úpravy povrchů, podlahy a osazování výplní</t>
  </si>
  <si>
    <t>43</t>
  </si>
  <si>
    <t>628613233</t>
  </si>
  <si>
    <t>Protikorozní ochrana OK mostu III. tř.- základní a podkladní epoxidový, vrchní PU nátěr s metalizací</t>
  </si>
  <si>
    <t>86</t>
  </si>
  <si>
    <t xml:space="preserve">"hlavní nosníky (truhlíky) a mostovkový plech zdola, konzoly, pochozí plocha hl. nosníku, viz výkaz oceli NK: ŽSP + ONS 02"    106,0</t>
  </si>
  <si>
    <t xml:space="preserve">"viz výkaz oceli OK - zábradlí, podlahy : ŽSP + ONS 01"    57,0</t>
  </si>
  <si>
    <t xml:space="preserve">"viz výkaz oceli OK - zábradlí na spodní stavbě : ŽSP + ONS 01"   24,0</t>
  </si>
  <si>
    <t>15625102</t>
  </si>
  <si>
    <t>drát metalizační ZnAl D 3mm</t>
  </si>
  <si>
    <t>kg</t>
  </si>
  <si>
    <t>88</t>
  </si>
  <si>
    <t>187*1,517 "Přepočtené koeficientem množství</t>
  </si>
  <si>
    <t>45</t>
  </si>
  <si>
    <t>629993111</t>
  </si>
  <si>
    <t>Překrytí spáry deskou HDPE tl. 10 mm mezi závěrnou zdí a ocelovou nosnou konstrukcí mostu</t>
  </si>
  <si>
    <t>90</t>
  </si>
  <si>
    <t xml:space="preserve">"zakrytí svislé spáry NK - spodní stavba deskami z HDPE tl. 10mm svařenými do L"   1,27</t>
  </si>
  <si>
    <t>629993115.R</t>
  </si>
  <si>
    <t>Vložení elektroizolační desky do ozubu</t>
  </si>
  <si>
    <t>92</t>
  </si>
  <si>
    <t>Poznámka k položce:_x000d_
Poznámka k položce: včetně materiálu - deska HDPE tl.10 mm"</t>
  </si>
  <si>
    <t xml:space="preserve">"vložení elektroizolační desky"    4*0,3*4,46</t>
  </si>
  <si>
    <t>Trubní vedení</t>
  </si>
  <si>
    <t>47</t>
  </si>
  <si>
    <t>894411311</t>
  </si>
  <si>
    <t>Osazení betonových nebo železobetonových dílců pro šachty skruží rovných</t>
  </si>
  <si>
    <t>94</t>
  </si>
  <si>
    <t>59224102</t>
  </si>
  <si>
    <t>skruž betonová studniční 100x50x9cm</t>
  </si>
  <si>
    <t>96</t>
  </si>
  <si>
    <t>Ostatní konstrukce a práce, bourání</t>
  </si>
  <si>
    <t>49</t>
  </si>
  <si>
    <t>911122112</t>
  </si>
  <si>
    <t>Výroba dílů ocelového zábradlí přes 50 kg při opravách mostů</t>
  </si>
  <si>
    <t>98</t>
  </si>
  <si>
    <t xml:space="preserve">"zábradlí na NK (vč. podlahových nosníků) + zábradlí na spodní stavbě "    1203,0+501,0</t>
  </si>
  <si>
    <t>911122212</t>
  </si>
  <si>
    <t>Montáž dílů ocelového zábradlí přes 50 kg při opravách mostů</t>
  </si>
  <si>
    <t>100</t>
  </si>
  <si>
    <t>51</t>
  </si>
  <si>
    <t>13010560.R</t>
  </si>
  <si>
    <t>ocel jakosti S235JR</t>
  </si>
  <si>
    <t>102</t>
  </si>
  <si>
    <t>1,704*1,03 "Přepočtené koeficientem množství</t>
  </si>
  <si>
    <t>914111111</t>
  </si>
  <si>
    <t>Montáž svislé dopravní značky do velikosti 1 m2 objímkami na sloupek nebo konzolu</t>
  </si>
  <si>
    <t>104</t>
  </si>
  <si>
    <t xml:space="preserve">"B16 - 2ks"    2</t>
  </si>
  <si>
    <t>53</t>
  </si>
  <si>
    <t>40445619</t>
  </si>
  <si>
    <t>zákazové, příkazové dopravní značky B1-B34, C1-15 500mm</t>
  </si>
  <si>
    <t>106</t>
  </si>
  <si>
    <t>40445256</t>
  </si>
  <si>
    <t>svorka upínací na sloupek dopravní značky D 60mm</t>
  </si>
  <si>
    <t>CS ÚRS 2020 02</t>
  </si>
  <si>
    <t>108</t>
  </si>
  <si>
    <t>55</t>
  </si>
  <si>
    <t>936942211</t>
  </si>
  <si>
    <t>Zhotovení tabulky s letopočtem opravy mostu vložením šablony do bednění</t>
  </si>
  <si>
    <t>110</t>
  </si>
  <si>
    <t>941111131</t>
  </si>
  <si>
    <t>Montáž lešení řadového trubkového lehkého s podlahami zatížení do 200 kg/m2 š přes 1,2 do 1,5 m v do 10 m</t>
  </si>
  <si>
    <t>112</t>
  </si>
  <si>
    <t>(4,0*5,5)*2+(7,9*5,3)+(6,1*5,0)</t>
  </si>
  <si>
    <t>57</t>
  </si>
  <si>
    <t>941111231</t>
  </si>
  <si>
    <t>Příplatek k lešení řadovému trubkovému lehkému s podlahami š 1,5 m v 10 m za první a ZKD den použití</t>
  </si>
  <si>
    <t>114</t>
  </si>
  <si>
    <t>116,37*21 "Přepočtené koeficientem množství</t>
  </si>
  <si>
    <t>941111831</t>
  </si>
  <si>
    <t>Demontáž lešení řadového trubkového lehkého s podlahami zatížení do 200 kg/m2 š přes 1,2 do 1,5 m v do 10 m</t>
  </si>
  <si>
    <t>116</t>
  </si>
  <si>
    <t>59</t>
  </si>
  <si>
    <t>944111122</t>
  </si>
  <si>
    <t>Montáž ochranného zábradlí trubkového vnitřního na lešeňových konstrukcích dvoutyčového</t>
  </si>
  <si>
    <t>118</t>
  </si>
  <si>
    <t>8,0+7,9+6,1</t>
  </si>
  <si>
    <t>944111822</t>
  </si>
  <si>
    <t>Demontáž ochranného zábradlí trubkového vnitřního na lešeňových konstrukcích dvoutyčového</t>
  </si>
  <si>
    <t>120</t>
  </si>
  <si>
    <t>61</t>
  </si>
  <si>
    <t>962021112</t>
  </si>
  <si>
    <t>Bourání mostních zdí a pilířů z kamene</t>
  </si>
  <si>
    <t>122</t>
  </si>
  <si>
    <t xml:space="preserve">"vrcholy křídel + kamenné římsy"    (1,2*1,7*0,8)+(1,0*1,5*0,8)+(4*2,1*0,2*0,4)</t>
  </si>
  <si>
    <t>962041211</t>
  </si>
  <si>
    <t>Bourání mostních zdí a pilířů z betonu prostého</t>
  </si>
  <si>
    <t>124</t>
  </si>
  <si>
    <t xml:space="preserve">"odbourání líce opěr v tl. cca 175mm"   ((3,8*5,5)*2+(3,2+2,5+2,6+2,3))*0,175</t>
  </si>
  <si>
    <t>63</t>
  </si>
  <si>
    <t>962051111</t>
  </si>
  <si>
    <t>Bourání mostních zdí a pilířů z ŽB</t>
  </si>
  <si>
    <t>126</t>
  </si>
  <si>
    <t xml:space="preserve">"závěrná zeď, úložné prahy"   (0,76*1,8*5,5)+(0,7*1,8*5,5)+(0,9*0,7*5,5)*2</t>
  </si>
  <si>
    <t>966023211</t>
  </si>
  <si>
    <t>Snesení nevyhovujících kamenných římsových desek na průčelním zdivu a křídlech</t>
  </si>
  <si>
    <t>128</t>
  </si>
  <si>
    <t>65</t>
  </si>
  <si>
    <t>977131116</t>
  </si>
  <si>
    <t>Vrty příklepovými vrtáky D přes 16 do 20 mm do cihelného zdiva nebo prostého betonu</t>
  </si>
  <si>
    <t>130</t>
  </si>
  <si>
    <t xml:space="preserve">"kotvení zábradlí"    64*0,16</t>
  </si>
  <si>
    <t>977151118</t>
  </si>
  <si>
    <t>Jádrové vrty diamantovými korunkami do stavebních materiálů D přes 90 do 100 mm</t>
  </si>
  <si>
    <t>132</t>
  </si>
  <si>
    <t xml:space="preserve">"kotvení do opěr"      1*3*2</t>
  </si>
  <si>
    <t>67</t>
  </si>
  <si>
    <t>977151124</t>
  </si>
  <si>
    <t>Jádrové vrty diamantovými korunkami do stavebních materiálů D přes 150 do 180 mm</t>
  </si>
  <si>
    <t>134</t>
  </si>
  <si>
    <t xml:space="preserve">"vrt 160 mm, skrz opěry  (vrt do ŽB opěry pro mikropiloty)"   8*5,5</t>
  </si>
  <si>
    <t>977151140.R</t>
  </si>
  <si>
    <t>Jádrové vrty diamantovými korunkami D 160 mm do podloží</t>
  </si>
  <si>
    <t>136</t>
  </si>
  <si>
    <t xml:space="preserve">"vrt 160 mm, kořen je pod základy (vrt do podloží)"    8*6</t>
  </si>
  <si>
    <t>69</t>
  </si>
  <si>
    <t>985121122</t>
  </si>
  <si>
    <t>Tryskání degradovaného betonu stěn a rubu kleneb vodou pod tlakem přes 300 do 1250 barů</t>
  </si>
  <si>
    <t>138</t>
  </si>
  <si>
    <t xml:space="preserve">"stávající části křídel po odbourání"    20,8+20,8+16,3+16,0</t>
  </si>
  <si>
    <t>985231112</t>
  </si>
  <si>
    <t>Spárování zdiva aktivovanou maltou spára hl do 40 mm dl přes 6 do 12 m/m2</t>
  </si>
  <si>
    <t>140</t>
  </si>
  <si>
    <t xml:space="preserve">"stávající části křídel, 25%"    73,9*0,25</t>
  </si>
  <si>
    <t>71</t>
  </si>
  <si>
    <t>985231113</t>
  </si>
  <si>
    <t>Spárování zdiva aktivovanou maltou spára hl do 40 mm dl přes 12 m/m2</t>
  </si>
  <si>
    <t>142</t>
  </si>
  <si>
    <t xml:space="preserve">"obkladové zdivo opěr"    53,0</t>
  </si>
  <si>
    <t>985232112</t>
  </si>
  <si>
    <t>Hloubkové spárování zdiva aktivovanou maltou spára hl do 80 mm dl přes 6 do 12 m/m2</t>
  </si>
  <si>
    <t>144</t>
  </si>
  <si>
    <t xml:space="preserve">"stávající části křídel, 25%"    18,475</t>
  </si>
  <si>
    <t>73</t>
  </si>
  <si>
    <t>985233122</t>
  </si>
  <si>
    <t>Úprava spár po spárování zdiva zdrsněním spára dl přes 6 do 12 m/m2</t>
  </si>
  <si>
    <t>146</t>
  </si>
  <si>
    <t>18,475*2</t>
  </si>
  <si>
    <t>985233132</t>
  </si>
  <si>
    <t>Úprava spár po spárování zdiva zdrsněním spára dl přes 12 m/m2</t>
  </si>
  <si>
    <t>148</t>
  </si>
  <si>
    <t xml:space="preserve">"obkladové kamenné zdivo opěr"    53,0</t>
  </si>
  <si>
    <t>75</t>
  </si>
  <si>
    <t>985331119</t>
  </si>
  <si>
    <t>Dodatečné vlepování betonářské výztuže D 25 mm do cementové aktivované malty včetně vyvrtání otvoru</t>
  </si>
  <si>
    <t>150</t>
  </si>
  <si>
    <t xml:space="preserve">"spřažení úložn. prahu"    2*3</t>
  </si>
  <si>
    <t>13021019</t>
  </si>
  <si>
    <t>tyč ocelová kruhová žebírková DIN 488 jakost B500B (10 505) výztuž do betonu D 25mm</t>
  </si>
  <si>
    <t>CS ÚRS 2020 01</t>
  </si>
  <si>
    <t>152</t>
  </si>
  <si>
    <t>Poznámka k položce:_x000d_
Hmotnost: 3,85 kg/m</t>
  </si>
  <si>
    <t>(1,3*6)*0,00385</t>
  </si>
  <si>
    <t>77</t>
  </si>
  <si>
    <t>985442112</t>
  </si>
  <si>
    <t>Přídavná šroubovitá nerezová výztuž 1 kotva D 6 mm ve vrtu vyvrtaném příklepem</t>
  </si>
  <si>
    <t>154</t>
  </si>
  <si>
    <t xml:space="preserve">"odhad 7 ks/m2"     53,0*7*0,25</t>
  </si>
  <si>
    <t>997</t>
  </si>
  <si>
    <t>Přesun sutě</t>
  </si>
  <si>
    <t>997211611</t>
  </si>
  <si>
    <t>Nakládání suti na dopravní prostředky pro vodorovnou dopravu</t>
  </si>
  <si>
    <t>156</t>
  </si>
  <si>
    <t xml:space="preserve">"kámen"  3,504*2,4</t>
  </si>
  <si>
    <t xml:space="preserve">"ŽB"   21,384*2,4</t>
  </si>
  <si>
    <t xml:space="preserve">"Beton"   9,170*2,2</t>
  </si>
  <si>
    <t>79</t>
  </si>
  <si>
    <t>997211511</t>
  </si>
  <si>
    <t>Vodorovná doprava suti po suchu na vzdálenost do 1 km</t>
  </si>
  <si>
    <t>158</t>
  </si>
  <si>
    <t>997211529</t>
  </si>
  <si>
    <t>Příplatek ZKD 1 km u vodorovné dopravy vybouraných hmot</t>
  </si>
  <si>
    <t>160</t>
  </si>
  <si>
    <t>79,906*12 "Přepočtené koeficientem množství</t>
  </si>
  <si>
    <t>81</t>
  </si>
  <si>
    <t>997211621</t>
  </si>
  <si>
    <t>Ekologická likvidace mostnic - drcení a odvoz do 20 km</t>
  </si>
  <si>
    <t>162</t>
  </si>
  <si>
    <t>997013811</t>
  </si>
  <si>
    <t>Poplatek za uložení na skládce (skládkovné) stavebního odpadu dřevěného kód odpadu 17 02 01</t>
  </si>
  <si>
    <t>164</t>
  </si>
  <si>
    <t xml:space="preserve">"mostnice a pozednice"   22*0,120</t>
  </si>
  <si>
    <t>83</t>
  </si>
  <si>
    <t>997013601</t>
  </si>
  <si>
    <t>Poplatek za uložení na skládce (skládkovné) stavebního odpadu betonového kód odpadu 17 01 01</t>
  </si>
  <si>
    <t>166</t>
  </si>
  <si>
    <t>997013602</t>
  </si>
  <si>
    <t>Poplatek za uložení na skládce (skládkovné) stavebního odpadu železobetonového kód odpadu 17 01 01</t>
  </si>
  <si>
    <t>168</t>
  </si>
  <si>
    <t xml:space="preserve">"ŽB"  51,332</t>
  </si>
  <si>
    <t>85</t>
  </si>
  <si>
    <t>997013655</t>
  </si>
  <si>
    <t>170</t>
  </si>
  <si>
    <t xml:space="preserve">"kámen"  8,41</t>
  </si>
  <si>
    <t>997724622.R</t>
  </si>
  <si>
    <t>Dopravní zařízení - jeřáb kolový 100 t</t>
  </si>
  <si>
    <t>soub</t>
  </si>
  <si>
    <t>172</t>
  </si>
  <si>
    <t>Poznámka k položce:_x000d_
Poznámka k položce: demontáž stávající NK, cca 30 t"</t>
  </si>
  <si>
    <t>87</t>
  </si>
  <si>
    <t>997724623.R</t>
  </si>
  <si>
    <t>Dopravní zařízení - jeřáb kolový 300 t</t>
  </si>
  <si>
    <t>174</t>
  </si>
  <si>
    <t>Poznámka k položce:_x000d_
Poznámka k položce: montáž nové NK mostu, cca 62 t"</t>
  </si>
  <si>
    <t>998</t>
  </si>
  <si>
    <t>Přesun hmot</t>
  </si>
  <si>
    <t>998214111</t>
  </si>
  <si>
    <t>Přesun hmot pro mosty montované z dílců ŽB nebo předpjatých v do 20 m</t>
  </si>
  <si>
    <t>176</t>
  </si>
  <si>
    <t>PSV</t>
  </si>
  <si>
    <t>Práce a dodávky PSV</t>
  </si>
  <si>
    <t>711</t>
  </si>
  <si>
    <t>Izolace proti vodě, vlhkosti a plynům</t>
  </si>
  <si>
    <t>89</t>
  </si>
  <si>
    <t>711112001</t>
  </si>
  <si>
    <t>Provedení izolace proti zemní vlhkosti svislé za studena nátěrem penetračním</t>
  </si>
  <si>
    <t>178</t>
  </si>
  <si>
    <t xml:space="preserve">"zasypané části křídel "   1,8*2+3,5*4</t>
  </si>
  <si>
    <t>11163150</t>
  </si>
  <si>
    <t>lak penetrační asfaltový</t>
  </si>
  <si>
    <t>180</t>
  </si>
  <si>
    <t>Poznámka k položce:_x000d_
Spotřeba 0,3-0,4kg/m2</t>
  </si>
  <si>
    <t>17,6*0,00035 "Přepočtené koeficientem množství</t>
  </si>
  <si>
    <t>91</t>
  </si>
  <si>
    <t>711112002</t>
  </si>
  <si>
    <t>Provedení izolace proti zemní vlhkosti svislé za studena lakem asfaltovým</t>
  </si>
  <si>
    <t>182</t>
  </si>
  <si>
    <t>17,6*2</t>
  </si>
  <si>
    <t>11163152</t>
  </si>
  <si>
    <t>lak hydroizolační asfaltový</t>
  </si>
  <si>
    <t>184</t>
  </si>
  <si>
    <t>Poznámka k položce:_x000d_
Spotřeba: 0,3-0,5 kg/m2</t>
  </si>
  <si>
    <t>35,2*0,00045 "Přepočtené koeficientem množství</t>
  </si>
  <si>
    <t>93</t>
  </si>
  <si>
    <t>711341564</t>
  </si>
  <si>
    <t>Provedení hydroizolace mostovek pásy přitavením NAIP</t>
  </si>
  <si>
    <t>186</t>
  </si>
  <si>
    <t xml:space="preserve">"rub křídel"    5,8*2+5,1*2+0,25*1,1*4</t>
  </si>
  <si>
    <t xml:space="preserve">"rub úložného prahu a dna křídel"    0,5*4,15+29,3*2</t>
  </si>
  <si>
    <t xml:space="preserve">"příčné drenáže"    1,7*5,4*2+1,3*1,6*4</t>
  </si>
  <si>
    <t>62857020.R</t>
  </si>
  <si>
    <t>pás těžký asfaltový, schválený systém SŽDC</t>
  </si>
  <si>
    <t>188</t>
  </si>
  <si>
    <t>110,255*1,15 "Přepočtené koeficientem množství</t>
  </si>
  <si>
    <t>95</t>
  </si>
  <si>
    <t>711341570.R</t>
  </si>
  <si>
    <t>Provedení izolace mostovek - schválený systém SŽDC - stříkaná</t>
  </si>
  <si>
    <t>190</t>
  </si>
  <si>
    <t xml:space="preserve">"bezešvá izolace"    4,72*12,6+4,4*(0,36+0,36)</t>
  </si>
  <si>
    <t>711491177</t>
  </si>
  <si>
    <t>Připevnění doplňků izolace proti vodě nerezovou lištou</t>
  </si>
  <si>
    <t>192</t>
  </si>
  <si>
    <t>6,12*4</t>
  </si>
  <si>
    <t>97</t>
  </si>
  <si>
    <t>13756655.R</t>
  </si>
  <si>
    <t>pásnice nerezová 50/5 - (kotvení izolace)</t>
  </si>
  <si>
    <t>194</t>
  </si>
  <si>
    <t>24,48*1,03 "Přepočtené koeficientem množství</t>
  </si>
  <si>
    <t>59030055.R</t>
  </si>
  <si>
    <t>vrut nerezový se šestihrannou hlavou 8x60mm, včetně hmoždinky</t>
  </si>
  <si>
    <t>196</t>
  </si>
  <si>
    <t>99</t>
  </si>
  <si>
    <t>711491272</t>
  </si>
  <si>
    <t>Provedení doplňků izolace proti vodě na ploše svislé z textilií vrstva ochranná</t>
  </si>
  <si>
    <t>198</t>
  </si>
  <si>
    <t>69311085</t>
  </si>
  <si>
    <t>geotextilie netkaná separační, ochranná, filtrační, drenážní PP 800g/m2</t>
  </si>
  <si>
    <t>200</t>
  </si>
  <si>
    <t>110,255*1,05 "Přepočtené koeficientem množství</t>
  </si>
  <si>
    <t>101</t>
  </si>
  <si>
    <t>998711201</t>
  </si>
  <si>
    <t>Přesun hmot procentní pro izolace proti vodě, vlhkosti a plynům v objektech v do 6 m</t>
  </si>
  <si>
    <t>%</t>
  </si>
  <si>
    <t>202</t>
  </si>
  <si>
    <t>767</t>
  </si>
  <si>
    <t>Konstrukce zámečnické</t>
  </si>
  <si>
    <t>767590120</t>
  </si>
  <si>
    <t>Montáž podlahového roštu šroubovaného</t>
  </si>
  <si>
    <t>204</t>
  </si>
  <si>
    <t xml:space="preserve">"FRP polymer rošt"   13,9*15</t>
  </si>
  <si>
    <t>103</t>
  </si>
  <si>
    <t>63126002</t>
  </si>
  <si>
    <t>rošt kompozitní pochůzný litý 30x30/30mm A15</t>
  </si>
  <si>
    <t>206</t>
  </si>
  <si>
    <t>767995122.R</t>
  </si>
  <si>
    <t>Dodávka a montáž kovových doplňkových konstrukcí</t>
  </si>
  <si>
    <t>ks</t>
  </si>
  <si>
    <t>208</t>
  </si>
  <si>
    <t>Poznámka k položce:_x000d_
Poznámka k položce: deska se zhotovitelem</t>
  </si>
  <si>
    <t>Práce a dodávky M</t>
  </si>
  <si>
    <t>46-M</t>
  </si>
  <si>
    <t>Zemní práce při extr.mont.pracích</t>
  </si>
  <si>
    <t>105</t>
  </si>
  <si>
    <t>460650083</t>
  </si>
  <si>
    <t>Podklad vozovky a chodníku z betonu prostého při elektromontážích tl přes 15 do 20 cm</t>
  </si>
  <si>
    <t>210</t>
  </si>
  <si>
    <t xml:space="preserve">"po rozebrání dlažby u opěr"     12,0</t>
  </si>
  <si>
    <t>460650152</t>
  </si>
  <si>
    <t>Kladení dlažby z kostek kamenných drobných do lože z kameniva těženého při elektromontážích</t>
  </si>
  <si>
    <t>212</t>
  </si>
  <si>
    <t>107</t>
  </si>
  <si>
    <t>460650172</t>
  </si>
  <si>
    <t>Očištění kostek kamenných malých z rozebraných dlažeb při elektromontážích</t>
  </si>
  <si>
    <t>214</t>
  </si>
  <si>
    <t>SO 201 - Železniční svršek</t>
  </si>
  <si>
    <t>OST - Ostatní</t>
  </si>
  <si>
    <t>525971111.R</t>
  </si>
  <si>
    <t>Demontáž kolejnic na mostech s mostnicemi hmotnosti do 50 kg/m</t>
  </si>
  <si>
    <t>-670348859</t>
  </si>
  <si>
    <t>5905020020</t>
  </si>
  <si>
    <t>Oprava stezky strojně s odstraněním drnu a nánosu přes 10 cm do 20 cm</t>
  </si>
  <si>
    <t>Sborník UOŽI 01 2021</t>
  </si>
  <si>
    <t>-1660504851</t>
  </si>
  <si>
    <t xml:space="preserve">"dle PD"    (256-13)*2*0,65</t>
  </si>
  <si>
    <t>5955101025</t>
  </si>
  <si>
    <t>Kamenivo drcené drť frakce 4/8</t>
  </si>
  <si>
    <t>-1210813807</t>
  </si>
  <si>
    <t>5955101000</t>
  </si>
  <si>
    <t>Kamenivo drcené štěrk frakce 31,5/63 třídy BI</t>
  </si>
  <si>
    <t>-161515014</t>
  </si>
  <si>
    <t>(4*0,35*39)*1,6</t>
  </si>
  <si>
    <t>5958128010</t>
  </si>
  <si>
    <t>Komplety ŽS 4 (šroub RS 1, matice M 24, podložka Fe6, svěrka ŽS4)</t>
  </si>
  <si>
    <t>1545933958</t>
  </si>
  <si>
    <t>32*4</t>
  </si>
  <si>
    <t>5958158005</t>
  </si>
  <si>
    <t xml:space="preserve">Podložka pryžová pod patu kolejnice S49  183/126/6</t>
  </si>
  <si>
    <t>1053295343</t>
  </si>
  <si>
    <t>(32+28)*2</t>
  </si>
  <si>
    <t>5905050050</t>
  </si>
  <si>
    <t>Souvislá výměna KL se snesením KR koleje pražce betonové rozdělení "c"</t>
  </si>
  <si>
    <t>km</t>
  </si>
  <si>
    <t>2122645507</t>
  </si>
  <si>
    <t>543191111.R</t>
  </si>
  <si>
    <t>Směrové a výškové vyrovnání koleje automatickou podbíječkou</t>
  </si>
  <si>
    <t>548919998.R</t>
  </si>
  <si>
    <t>Zřízení a úprava bezstykové koleje</t>
  </si>
  <si>
    <t>Poznámka k položce:_x000d_
Poznámka k položce: dle PD; 130,0 m</t>
  </si>
  <si>
    <t>5906130380</t>
  </si>
  <si>
    <t>Montáž kolejového roštu v ose koleje pražce betonové vystrojené tv. S49 rozdělení "c"</t>
  </si>
  <si>
    <t>1961845421</t>
  </si>
  <si>
    <t>0,026+0,013</t>
  </si>
  <si>
    <t>5906140190</t>
  </si>
  <si>
    <t>Demontáž kolejového roštu koleje v ose koleje pražce betonové tv. S49 rozdělení "c"</t>
  </si>
  <si>
    <t>1309245937</t>
  </si>
  <si>
    <t>0,026</t>
  </si>
  <si>
    <t>5907050020</t>
  </si>
  <si>
    <t>Dělení kolejnic řezáním nebo rozbroušením soustavy S49 nebo T</t>
  </si>
  <si>
    <t>-1318148400</t>
  </si>
  <si>
    <t>Poznámka k položce:_x000d_
Řez=kus</t>
  </si>
  <si>
    <t>5907050120</t>
  </si>
  <si>
    <t>Dělení kolejnic kyslíkem soustavy S49 nebo T</t>
  </si>
  <si>
    <t>1098761544</t>
  </si>
  <si>
    <t>5910020030</t>
  </si>
  <si>
    <t>Svařování kolejnic termitem plný předehřev standardní spára svar sériový tv. S49</t>
  </si>
  <si>
    <t>svar</t>
  </si>
  <si>
    <t>-1729672527</t>
  </si>
  <si>
    <t>926951520.R</t>
  </si>
  <si>
    <t>Zřízení zajišťovací značky konzolové, vč. dodávky materiálu</t>
  </si>
  <si>
    <t>926951521.R</t>
  </si>
  <si>
    <t>Zřízení návěsti "Stoupání tratě", vč. dodávky materiálu</t>
  </si>
  <si>
    <t>997241521.R</t>
  </si>
  <si>
    <t>Vodorovné přemístění vybouraných hmot do 7 km</t>
  </si>
  <si>
    <t>-870360877</t>
  </si>
  <si>
    <t>OST</t>
  </si>
  <si>
    <t>Ostatní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</si>
  <si>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</si>
  <si>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</si>
  <si>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512</t>
  </si>
  <si>
    <t>-1183035733</t>
  </si>
  <si>
    <t>Poznámka k položce:_x000d_
Měrnou jednotkou je t přepravovaného materiálu.</t>
  </si>
  <si>
    <t>(4*0,35*26)*1,6"přeprava suti</t>
  </si>
  <si>
    <t>9902300400</t>
  </si>
  <si>
    <t>Doprava jednosměrná (např. nakupovaného materiálu) mechanizací o nosnosti přes 3,5 t sypanin (kameniva, písku, suti, dlažebních kostek, atd.) do 40 km</t>
  </si>
  <si>
    <t>-55603855</t>
  </si>
  <si>
    <t>102,36+30,00"přeprava štěrku a drti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</si>
  <si>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</si>
  <si>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</si>
  <si>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1010310651</t>
  </si>
  <si>
    <t>9,216"přeprava pražců</t>
  </si>
  <si>
    <t>9903200100</t>
  </si>
  <si>
    <t>Přeprava mechanizace na místo prováděných prací o hmotnosti přes 12 t přes 50 do 100 km</t>
  </si>
  <si>
    <t>-987832984</t>
  </si>
  <si>
    <t>9909000100</t>
  </si>
  <si>
    <t>Poplatek za uložení suti nebo hmot na oficiální skládku</t>
  </si>
  <si>
    <t>195635</t>
  </si>
  <si>
    <t>9909000300</t>
  </si>
  <si>
    <t>Poplatek za likvidaci dřevěných kolejnicových podpor</t>
  </si>
  <si>
    <t>2052226657</t>
  </si>
  <si>
    <t>3+2"dřevěné pražce před a za mostem</t>
  </si>
  <si>
    <t>5957110030</t>
  </si>
  <si>
    <t>Kolejnice tv. 49 E 1, třídy R260</t>
  </si>
  <si>
    <t>2013988516</t>
  </si>
  <si>
    <t>40*2</t>
  </si>
  <si>
    <t>SO 301 - Materiál objednatele (zhotovitel neoceňuje)</t>
  </si>
  <si>
    <t>5956213065</t>
  </si>
  <si>
    <t xml:space="preserve">Pražec betonový příčný vystrojený  užitý tv. SB 8 P</t>
  </si>
  <si>
    <t>1494308438</t>
  </si>
  <si>
    <t xml:space="preserve">32"NEOCEŇOVAT DODÁVKA INVESTORA (výzisk ze stavby)" 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</si>
  <si>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</si>
  <si>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</si>
  <si>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</si>
  <si>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</si>
  <si>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</si>
  <si>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</si>
  <si>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</si>
  <si>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</si>
  <si>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</si>
  <si>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</si>
  <si>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</si>
  <si>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</si>
  <si>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</si>
  <si>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013294000</t>
  </si>
  <si>
    <t>Ostatní dokumentace</t>
  </si>
  <si>
    <t>VRN3</t>
  </si>
  <si>
    <t>Zařízení staveniště</t>
  </si>
  <si>
    <t>030001000</t>
  </si>
  <si>
    <t>034002000</t>
  </si>
  <si>
    <t>Zabezpečení staveniště</t>
  </si>
  <si>
    <t>039002000</t>
  </si>
  <si>
    <t>Zrušení zařízení staveniště</t>
  </si>
  <si>
    <t>VRN4</t>
  </si>
  <si>
    <t>Inženýrská činnost</t>
  </si>
  <si>
    <t>042002000</t>
  </si>
  <si>
    <t>Posudky</t>
  </si>
  <si>
    <t>043002000</t>
  </si>
  <si>
    <t>Zkoušky a ostatní měření</t>
  </si>
  <si>
    <t>VRN6</t>
  </si>
  <si>
    <t>Územní vlivy</t>
  </si>
  <si>
    <t>060001000</t>
  </si>
  <si>
    <t>065002000</t>
  </si>
  <si>
    <t>Mimostaveništní doprava materiálů</t>
  </si>
  <si>
    <t>VRN7</t>
  </si>
  <si>
    <t>Provozní vlivy</t>
  </si>
  <si>
    <t>070001000</t>
  </si>
  <si>
    <t>072103011</t>
  </si>
  <si>
    <t>Zajištění DIO komunikace II. a III. třídy - jednoduché el. vedení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</si>
</sst>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65421089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mostu v km 24,922 Janovice - Domažlice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21. 9. 2021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101 - Most'!J30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 101 - Most'!P132</f>
        <v>0</v>
      </c>
      <c r="AV95" s="127">
        <f>'SO 101 - Most'!J33</f>
        <v>0</v>
      </c>
      <c r="AW95" s="127">
        <f>'SO 101 - Most'!J34</f>
        <v>0</v>
      </c>
      <c r="AX95" s="127">
        <f>'SO 101 - Most'!J35</f>
        <v>0</v>
      </c>
      <c r="AY95" s="127">
        <f>'SO 101 - Most'!J36</f>
        <v>0</v>
      </c>
      <c r="AZ95" s="127">
        <f>'SO 101 - Most'!F33</f>
        <v>0</v>
      </c>
      <c r="BA95" s="127">
        <f>'SO 101 - Most'!F34</f>
        <v>0</v>
      </c>
      <c r="BB95" s="127">
        <f>'SO 101 - Most'!F35</f>
        <v>0</v>
      </c>
      <c r="BC95" s="127">
        <f>'SO 101 - Most'!F36</f>
        <v>0</v>
      </c>
      <c r="BD95" s="129">
        <f>'SO 101 - Most'!F37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201 - Železniční svršek'!J30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'SO 201 - Železniční svršek'!P122</f>
        <v>0</v>
      </c>
      <c r="AV96" s="127">
        <f>'SO 201 - Železniční svršek'!J33</f>
        <v>0</v>
      </c>
      <c r="AW96" s="127">
        <f>'SO 201 - Železniční svršek'!J34</f>
        <v>0</v>
      </c>
      <c r="AX96" s="127">
        <f>'SO 201 - Železniční svršek'!J35</f>
        <v>0</v>
      </c>
      <c r="AY96" s="127">
        <f>'SO 201 - Železniční svršek'!J36</f>
        <v>0</v>
      </c>
      <c r="AZ96" s="127">
        <f>'SO 201 - Železniční svršek'!F33</f>
        <v>0</v>
      </c>
      <c r="BA96" s="127">
        <f>'SO 201 - Železniční svršek'!F34</f>
        <v>0</v>
      </c>
      <c r="BB96" s="127">
        <f>'SO 201 - Železniční svršek'!F35</f>
        <v>0</v>
      </c>
      <c r="BC96" s="127">
        <f>'SO 201 - Železniční svršek'!F36</f>
        <v>0</v>
      </c>
      <c r="BD96" s="129">
        <f>'SO 201 - Železniční svršek'!F37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301 - Materiál objedna...'!J30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'SO 301 - Materiál objedna...'!P118</f>
        <v>0</v>
      </c>
      <c r="AV97" s="127">
        <f>'SO 301 - Materiál objedna...'!J33</f>
        <v>0</v>
      </c>
      <c r="AW97" s="127">
        <f>'SO 301 - Materiál objedna...'!J34</f>
        <v>0</v>
      </c>
      <c r="AX97" s="127">
        <f>'SO 301 - Materiál objedna...'!J35</f>
        <v>0</v>
      </c>
      <c r="AY97" s="127">
        <f>'SO 301 - Materiál objedna...'!J36</f>
        <v>0</v>
      </c>
      <c r="AZ97" s="127">
        <f>'SO 301 - Materiál objedna...'!F33</f>
        <v>0</v>
      </c>
      <c r="BA97" s="127">
        <f>'SO 301 - Materiál objedna...'!F34</f>
        <v>0</v>
      </c>
      <c r="BB97" s="127">
        <f>'SO 301 - Materiál objedna...'!F35</f>
        <v>0</v>
      </c>
      <c r="BC97" s="127">
        <f>'SO 301 - Materiál objedna...'!F36</f>
        <v>0</v>
      </c>
      <c r="BD97" s="129">
        <f>'SO 301 - Materiál objedna...'!F37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77</v>
      </c>
      <c r="B98" s="119"/>
      <c r="C98" s="120"/>
      <c r="D98" s="121" t="s">
        <v>90</v>
      </c>
      <c r="E98" s="121"/>
      <c r="F98" s="121"/>
      <c r="G98" s="121"/>
      <c r="H98" s="121"/>
      <c r="I98" s="122"/>
      <c r="J98" s="121" t="s">
        <v>90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'VRN - VRN'!J30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31">
        <v>0</v>
      </c>
      <c r="AT98" s="132">
        <f>ROUND(SUM(AV98:AW98),2)</f>
        <v>0</v>
      </c>
      <c r="AU98" s="133">
        <f>'VRN - VRN'!P122</f>
        <v>0</v>
      </c>
      <c r="AV98" s="132">
        <f>'VRN - VRN'!J33</f>
        <v>0</v>
      </c>
      <c r="AW98" s="132">
        <f>'VRN - VRN'!J34</f>
        <v>0</v>
      </c>
      <c r="AX98" s="132">
        <f>'VRN - VRN'!J35</f>
        <v>0</v>
      </c>
      <c r="AY98" s="132">
        <f>'VRN - VRN'!J36</f>
        <v>0</v>
      </c>
      <c r="AZ98" s="132">
        <f>'VRN - VRN'!F33</f>
        <v>0</v>
      </c>
      <c r="BA98" s="132">
        <f>'VRN - VRN'!F34</f>
        <v>0</v>
      </c>
      <c r="BB98" s="132">
        <f>'VRN - VRN'!F35</f>
        <v>0</v>
      </c>
      <c r="BC98" s="132">
        <f>'VRN - VRN'!F36</f>
        <v>0</v>
      </c>
      <c r="BD98" s="134">
        <f>'VRN - VRN'!F37</f>
        <v>0</v>
      </c>
      <c r="BE98" s="7"/>
      <c r="BT98" s="130" t="s">
        <v>81</v>
      </c>
      <c r="BV98" s="130" t="s">
        <v>75</v>
      </c>
      <c r="BW98" s="130" t="s">
        <v>91</v>
      </c>
      <c r="BX98" s="130" t="s">
        <v>5</v>
      </c>
      <c r="CL98" s="130" t="s">
        <v>1</v>
      </c>
      <c r="CM98" s="130" t="s">
        <v>83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F8WlS1NzRNuuh+/E0ASWP90734L5kdetvDWrwNrefNmLldAUv1zg5g7vqmL7PGVBUrvGpOiey0RbA4MOBB68PQ==" hashValue="ZuZagetfTZ3TUGKQQTWozsJ2K5W0mOWRAEC0i76epoR/R4ILwxHZrTplK5kptjWf3A1Stumb1MW4RYYqIcNvv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Most'!C2" display="/"/>
    <hyperlink ref="A96" location="'SO 201 - Železniční svršek'!C2" display="/"/>
    <hyperlink ref="A97" location="'SO 301 - Materiál objedna...'!C2" display="/"/>
    <hyperlink ref="A98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mostu v km 24,922 Janovice - Domažlice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21. 9. 2021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ROUND(J132,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ROUND((SUM(BE132:BE420)),  2)</f>
        <v>0</v>
      </c>
      <c r="G33" s="37"/>
      <c r="H33" s="37"/>
      <c r="I33" s="154">
        <v>0.20999999999999999</v>
      </c>
      <c r="J33" s="153">
        <f>ROUND(((SUM(BE132:BE420))*I33),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ROUND((SUM(BF132:BF420)),  2)</f>
        <v>0</v>
      </c>
      <c r="G34" s="37"/>
      <c r="H34" s="37"/>
      <c r="I34" s="154">
        <v>0.14999999999999999</v>
      </c>
      <c r="J34" s="153">
        <f>ROUND(((SUM(BF132:BF420))*I34),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ROUND((SUM(BG132:BG420)),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ROUND((SUM(BH132:BH420)),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ROUND((SUM(BI132:BI420)),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mostu v km 24,922 Janovice - Domažlice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101 - Most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21. 9. 2021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J132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J133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101</v>
      </c>
      <c r="E98" s="187"/>
      <c r="F98" s="187"/>
      <c r="G98" s="187"/>
      <c r="H98" s="187"/>
      <c r="I98" s="187"/>
      <c r="J98" s="188">
        <f>J134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102</v>
      </c>
      <c r="E99" s="187"/>
      <c r="F99" s="187"/>
      <c r="G99" s="187"/>
      <c r="H99" s="187"/>
      <c r="I99" s="187"/>
      <c r="J99" s="188">
        <f>J156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J179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J206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105</v>
      </c>
      <c r="E102" s="187"/>
      <c r="F102" s="187"/>
      <c r="G102" s="187"/>
      <c r="H102" s="187"/>
      <c r="I102" s="187"/>
      <c r="J102" s="188">
        <f>J244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106</v>
      </c>
      <c r="E103" s="187"/>
      <c r="F103" s="187"/>
      <c r="G103" s="187"/>
      <c r="H103" s="187"/>
      <c r="I103" s="187"/>
      <c r="J103" s="188">
        <f>J247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107</v>
      </c>
      <c r="E104" s="187"/>
      <c r="F104" s="187"/>
      <c r="G104" s="187"/>
      <c r="H104" s="187"/>
      <c r="I104" s="187"/>
      <c r="J104" s="188">
        <f>J263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108</v>
      </c>
      <c r="E105" s="187"/>
      <c r="F105" s="187"/>
      <c r="G105" s="187"/>
      <c r="H105" s="187"/>
      <c r="I105" s="187"/>
      <c r="J105" s="188">
        <f>J266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109</v>
      </c>
      <c r="E106" s="187"/>
      <c r="F106" s="187"/>
      <c r="G106" s="187"/>
      <c r="H106" s="187"/>
      <c r="I106" s="187"/>
      <c r="J106" s="188">
        <f>J341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110</v>
      </c>
      <c r="E107" s="187"/>
      <c r="F107" s="187"/>
      <c r="G107" s="187"/>
      <c r="H107" s="187"/>
      <c r="I107" s="187"/>
      <c r="J107" s="188">
        <f>J366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111</v>
      </c>
      <c r="E108" s="181"/>
      <c r="F108" s="181"/>
      <c r="G108" s="181"/>
      <c r="H108" s="181"/>
      <c r="I108" s="181"/>
      <c r="J108" s="182">
        <f>J368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4"/>
      <c r="C109" s="185"/>
      <c r="D109" s="186" t="s">
        <v>112</v>
      </c>
      <c r="E109" s="187"/>
      <c r="F109" s="187"/>
      <c r="G109" s="187"/>
      <c r="H109" s="187"/>
      <c r="I109" s="187"/>
      <c r="J109" s="188">
        <f>J369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113</v>
      </c>
      <c r="E110" s="187"/>
      <c r="F110" s="187"/>
      <c r="G110" s="187"/>
      <c r="H110" s="187"/>
      <c r="I110" s="187"/>
      <c r="J110" s="188">
        <f>J407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8"/>
      <c r="C111" s="179"/>
      <c r="D111" s="180" t="s">
        <v>114</v>
      </c>
      <c r="E111" s="181"/>
      <c r="F111" s="181"/>
      <c r="G111" s="181"/>
      <c r="H111" s="181"/>
      <c r="I111" s="181"/>
      <c r="J111" s="182">
        <f>J414</f>
        <v>0</v>
      </c>
      <c r="K111" s="179"/>
      <c r="L111" s="18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4"/>
      <c r="C112" s="185"/>
      <c r="D112" s="186" t="s">
        <v>115</v>
      </c>
      <c r="E112" s="187"/>
      <c r="F112" s="187"/>
      <c r="G112" s="187"/>
      <c r="H112" s="187"/>
      <c r="I112" s="187"/>
      <c r="J112" s="188">
        <f>J415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8" s="2" customFormat="1" ht="6.96" customHeight="1">
      <c r="A118" s="37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4.96" customHeight="1">
      <c r="A119" s="37"/>
      <c r="B119" s="38"/>
      <c r="C119" s="22" t="s">
        <v>116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16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173" t="str">
        <f>E7</f>
        <v>Oprava mostu v km 24,922 Janovice - Domažlice</v>
      </c>
      <c r="F122" s="31"/>
      <c r="G122" s="31"/>
      <c r="H122" s="31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93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5" t="str">
        <f>E9</f>
        <v>SO 101 - Most</v>
      </c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9"/>
      <c r="E126" s="39"/>
      <c r="F126" s="26" t="str">
        <f>F12</f>
        <v xml:space="preserve"> </v>
      </c>
      <c r="G126" s="39"/>
      <c r="H126" s="39"/>
      <c r="I126" s="31" t="s">
        <v>22</v>
      </c>
      <c r="J126" s="78" t="str">
        <f>IF(J12="","",J12)</f>
        <v>21. 9. 2021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24</v>
      </c>
      <c r="D128" s="39"/>
      <c r="E128" s="39"/>
      <c r="F128" s="26" t="str">
        <f>E15</f>
        <v xml:space="preserve"> </v>
      </c>
      <c r="G128" s="39"/>
      <c r="H128" s="39"/>
      <c r="I128" s="31" t="s">
        <v>29</v>
      </c>
      <c r="J128" s="35" t="str">
        <f>E21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27</v>
      </c>
      <c r="D129" s="39"/>
      <c r="E129" s="39"/>
      <c r="F129" s="26" t="str">
        <f>IF(E18="","",E18)</f>
        <v>Vyplň údaj</v>
      </c>
      <c r="G129" s="39"/>
      <c r="H129" s="39"/>
      <c r="I129" s="31" t="s">
        <v>31</v>
      </c>
      <c r="J129" s="35" t="str">
        <f>E24</f>
        <v xml:space="preserve"> 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190"/>
      <c r="B131" s="191"/>
      <c r="C131" s="192" t="s">
        <v>117</v>
      </c>
      <c r="D131" s="193" t="s">
        <v>58</v>
      </c>
      <c r="E131" s="193" t="s">
        <v>54</v>
      </c>
      <c r="F131" s="193" t="s">
        <v>55</v>
      </c>
      <c r="G131" s="193" t="s">
        <v>118</v>
      </c>
      <c r="H131" s="193" t="s">
        <v>119</v>
      </c>
      <c r="I131" s="193" t="s">
        <v>120</v>
      </c>
      <c r="J131" s="193" t="s">
        <v>97</v>
      </c>
      <c r="K131" s="194" t="s">
        <v>121</v>
      </c>
      <c r="L131" s="195"/>
      <c r="M131" s="99" t="s">
        <v>1</v>
      </c>
      <c r="N131" s="100" t="s">
        <v>37</v>
      </c>
      <c r="O131" s="100" t="s">
        <v>122</v>
      </c>
      <c r="P131" s="100" t="s">
        <v>123</v>
      </c>
      <c r="Q131" s="100" t="s">
        <v>124</v>
      </c>
      <c r="R131" s="100" t="s">
        <v>125</v>
      </c>
      <c r="S131" s="100" t="s">
        <v>126</v>
      </c>
      <c r="T131" s="101" t="s">
        <v>127</v>
      </c>
      <c r="U131" s="190"/>
      <c r="V131" s="190"/>
      <c r="W131" s="190"/>
      <c r="X131" s="190"/>
      <c r="Y131" s="190"/>
      <c r="Z131" s="190"/>
      <c r="AA131" s="190"/>
      <c r="AB131" s="190"/>
      <c r="AC131" s="190"/>
      <c r="AD131" s="190"/>
      <c r="AE131" s="190"/>
    </row>
    <row r="132" s="2" customFormat="1" ht="22.8" customHeight="1">
      <c r="A132" s="37"/>
      <c r="B132" s="38"/>
      <c r="C132" s="106" t="s">
        <v>128</v>
      </c>
      <c r="D132" s="39"/>
      <c r="E132" s="39"/>
      <c r="F132" s="39"/>
      <c r="G132" s="39"/>
      <c r="H132" s="39"/>
      <c r="I132" s="39"/>
      <c r="J132" s="196">
        <f>BK132</f>
        <v>0</v>
      </c>
      <c r="K132" s="39"/>
      <c r="L132" s="43"/>
      <c r="M132" s="102"/>
      <c r="N132" s="197"/>
      <c r="O132" s="103"/>
      <c r="P132" s="198">
        <f>P133+P368+P414</f>
        <v>0</v>
      </c>
      <c r="Q132" s="103"/>
      <c r="R132" s="198">
        <f>R133+R368+R414</f>
        <v>393.20584056862799</v>
      </c>
      <c r="S132" s="103"/>
      <c r="T132" s="199">
        <f>T133+T368+T414</f>
        <v>110.06914999999999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72</v>
      </c>
      <c r="AU132" s="16" t="s">
        <v>99</v>
      </c>
      <c r="BK132" s="200">
        <f>BK133+BK368+BK414</f>
        <v>0</v>
      </c>
    </row>
    <row r="133" s="12" customFormat="1" ht="25.92" customHeight="1">
      <c r="A133" s="12"/>
      <c r="B133" s="201"/>
      <c r="C133" s="202"/>
      <c r="D133" s="203" t="s">
        <v>72</v>
      </c>
      <c r="E133" s="204" t="s">
        <v>129</v>
      </c>
      <c r="F133" s="204" t="s">
        <v>130</v>
      </c>
      <c r="G133" s="202"/>
      <c r="H133" s="202"/>
      <c r="I133" s="205"/>
      <c r="J133" s="206">
        <f>BK133</f>
        <v>0</v>
      </c>
      <c r="K133" s="202"/>
      <c r="L133" s="207"/>
      <c r="M133" s="208"/>
      <c r="N133" s="209"/>
      <c r="O133" s="209"/>
      <c r="P133" s="210">
        <f>P134+P156+P179+P206+P244+P247+P263+P266+P341+P366</f>
        <v>0</v>
      </c>
      <c r="Q133" s="209"/>
      <c r="R133" s="210">
        <f>R134+R156+R179+R206+R244+R247+R263+R266+R341+R366</f>
        <v>385.19478532712799</v>
      </c>
      <c r="S133" s="209"/>
      <c r="T133" s="211">
        <f>T134+T156+T179+T206+T244+T247+T263+T266+T341+T366</f>
        <v>110.06914999999999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81</v>
      </c>
      <c r="AT133" s="213" t="s">
        <v>72</v>
      </c>
      <c r="AU133" s="213" t="s">
        <v>73</v>
      </c>
      <c r="AY133" s="212" t="s">
        <v>131</v>
      </c>
      <c r="BK133" s="214">
        <f>BK134+BK156+BK179+BK206+BK244+BK247+BK263+BK266+BK341+BK366</f>
        <v>0</v>
      </c>
    </row>
    <row r="134" s="12" customFormat="1" ht="22.8" customHeight="1">
      <c r="A134" s="12"/>
      <c r="B134" s="201"/>
      <c r="C134" s="202"/>
      <c r="D134" s="203" t="s">
        <v>72</v>
      </c>
      <c r="E134" s="215" t="s">
        <v>81</v>
      </c>
      <c r="F134" s="215" t="s">
        <v>132</v>
      </c>
      <c r="G134" s="202"/>
      <c r="H134" s="202"/>
      <c r="I134" s="205"/>
      <c r="J134" s="216">
        <f>BK134</f>
        <v>0</v>
      </c>
      <c r="K134" s="202"/>
      <c r="L134" s="207"/>
      <c r="M134" s="208"/>
      <c r="N134" s="209"/>
      <c r="O134" s="209"/>
      <c r="P134" s="210">
        <f>SUM(P135:P155)</f>
        <v>0</v>
      </c>
      <c r="Q134" s="209"/>
      <c r="R134" s="210">
        <f>SUM(R135:R155)</f>
        <v>0</v>
      </c>
      <c r="S134" s="209"/>
      <c r="T134" s="211">
        <f>SUM(T135:T155)</f>
        <v>2.8199999999999998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81</v>
      </c>
      <c r="AT134" s="213" t="s">
        <v>72</v>
      </c>
      <c r="AU134" s="213" t="s">
        <v>81</v>
      </c>
      <c r="AY134" s="212" t="s">
        <v>131</v>
      </c>
      <c r="BK134" s="214">
        <f>SUM(BK135:BK155)</f>
        <v>0</v>
      </c>
    </row>
    <row r="135" s="2" customFormat="1" ht="24.15" customHeight="1">
      <c r="A135" s="37"/>
      <c r="B135" s="38"/>
      <c r="C135" s="217" t="s">
        <v>81</v>
      </c>
      <c r="D135" s="217" t="s">
        <v>133</v>
      </c>
      <c r="E135" s="218" t="s">
        <v>134</v>
      </c>
      <c r="F135" s="219" t="s">
        <v>135</v>
      </c>
      <c r="G135" s="220" t="s">
        <v>136</v>
      </c>
      <c r="H135" s="221">
        <v>12</v>
      </c>
      <c r="I135" s="222"/>
      <c r="J135" s="223">
        <f>ROUND(I135*H135,2)</f>
        <v>0</v>
      </c>
      <c r="K135" s="219" t="s">
        <v>137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0.23499999999999999</v>
      </c>
      <c r="T135" s="227">
        <f>S135*H135</f>
        <v>2.8199999999999998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138</v>
      </c>
      <c r="AT135" s="228" t="s">
        <v>133</v>
      </c>
      <c r="AU135" s="228" t="s">
        <v>83</v>
      </c>
      <c r="AY135" s="16" t="s">
        <v>131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138</v>
      </c>
      <c r="BM135" s="228" t="s">
        <v>83</v>
      </c>
    </row>
    <row r="136" s="13" customFormat="1">
      <c r="A136" s="13"/>
      <c r="B136" s="230"/>
      <c r="C136" s="231"/>
      <c r="D136" s="232" t="s">
        <v>139</v>
      </c>
      <c r="E136" s="233" t="s">
        <v>1</v>
      </c>
      <c r="F136" s="234" t="s">
        <v>140</v>
      </c>
      <c r="G136" s="231"/>
      <c r="H136" s="235">
        <v>12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139</v>
      </c>
      <c r="AU136" s="241" t="s">
        <v>83</v>
      </c>
      <c r="AV136" s="13" t="s">
        <v>83</v>
      </c>
      <c r="AW136" s="13" t="s">
        <v>30</v>
      </c>
      <c r="AX136" s="13" t="s">
        <v>73</v>
      </c>
      <c r="AY136" s="241" t="s">
        <v>131</v>
      </c>
    </row>
    <row r="137" s="14" customFormat="1">
      <c r="A137" s="14"/>
      <c r="B137" s="242"/>
      <c r="C137" s="243"/>
      <c r="D137" s="232" t="s">
        <v>139</v>
      </c>
      <c r="E137" s="244" t="s">
        <v>1</v>
      </c>
      <c r="F137" s="245" t="s">
        <v>141</v>
      </c>
      <c r="G137" s="243"/>
      <c r="H137" s="246">
        <v>12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139</v>
      </c>
      <c r="AU137" s="252" t="s">
        <v>83</v>
      </c>
      <c r="AV137" s="14" t="s">
        <v>138</v>
      </c>
      <c r="AW137" s="14" t="s">
        <v>30</v>
      </c>
      <c r="AX137" s="14" t="s">
        <v>81</v>
      </c>
      <c r="AY137" s="252" t="s">
        <v>131</v>
      </c>
    </row>
    <row r="138" s="2" customFormat="1" ht="37.8" customHeight="1">
      <c r="A138" s="37"/>
      <c r="B138" s="38"/>
      <c r="C138" s="217" t="s">
        <v>83</v>
      </c>
      <c r="D138" s="217" t="s">
        <v>133</v>
      </c>
      <c r="E138" s="218" t="s">
        <v>142</v>
      </c>
      <c r="F138" s="219" t="s">
        <v>143</v>
      </c>
      <c r="G138" s="220" t="s">
        <v>144</v>
      </c>
      <c r="H138" s="221">
        <v>192.16</v>
      </c>
      <c r="I138" s="222"/>
      <c r="J138" s="223">
        <f>ROUND(I138*H138,2)</f>
        <v>0</v>
      </c>
      <c r="K138" s="219" t="s">
        <v>137</v>
      </c>
      <c r="L138" s="43"/>
      <c r="M138" s="224" t="s">
        <v>1</v>
      </c>
      <c r="N138" s="225" t="s">
        <v>38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138</v>
      </c>
      <c r="AT138" s="228" t="s">
        <v>133</v>
      </c>
      <c r="AU138" s="228" t="s">
        <v>83</v>
      </c>
      <c r="AY138" s="16" t="s">
        <v>131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81</v>
      </c>
      <c r="BK138" s="229">
        <f>ROUND(I138*H138,2)</f>
        <v>0</v>
      </c>
      <c r="BL138" s="16" t="s">
        <v>138</v>
      </c>
      <c r="BM138" s="228" t="s">
        <v>138</v>
      </c>
    </row>
    <row r="139" s="13" customFormat="1">
      <c r="A139" s="13"/>
      <c r="B139" s="230"/>
      <c r="C139" s="231"/>
      <c r="D139" s="232" t="s">
        <v>139</v>
      </c>
      <c r="E139" s="233" t="s">
        <v>1</v>
      </c>
      <c r="F139" s="234" t="s">
        <v>145</v>
      </c>
      <c r="G139" s="231"/>
      <c r="H139" s="235">
        <v>129.24000000000001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139</v>
      </c>
      <c r="AU139" s="241" t="s">
        <v>83</v>
      </c>
      <c r="AV139" s="13" t="s">
        <v>83</v>
      </c>
      <c r="AW139" s="13" t="s">
        <v>30</v>
      </c>
      <c r="AX139" s="13" t="s">
        <v>73</v>
      </c>
      <c r="AY139" s="241" t="s">
        <v>131</v>
      </c>
    </row>
    <row r="140" s="13" customFormat="1">
      <c r="A140" s="13"/>
      <c r="B140" s="230"/>
      <c r="C140" s="231"/>
      <c r="D140" s="232" t="s">
        <v>139</v>
      </c>
      <c r="E140" s="233" t="s">
        <v>1</v>
      </c>
      <c r="F140" s="234" t="s">
        <v>146</v>
      </c>
      <c r="G140" s="231"/>
      <c r="H140" s="235">
        <v>34.439999999999998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139</v>
      </c>
      <c r="AU140" s="241" t="s">
        <v>83</v>
      </c>
      <c r="AV140" s="13" t="s">
        <v>83</v>
      </c>
      <c r="AW140" s="13" t="s">
        <v>30</v>
      </c>
      <c r="AX140" s="13" t="s">
        <v>73</v>
      </c>
      <c r="AY140" s="241" t="s">
        <v>131</v>
      </c>
    </row>
    <row r="141" s="13" customFormat="1">
      <c r="A141" s="13"/>
      <c r="B141" s="230"/>
      <c r="C141" s="231"/>
      <c r="D141" s="232" t="s">
        <v>139</v>
      </c>
      <c r="E141" s="233" t="s">
        <v>1</v>
      </c>
      <c r="F141" s="234" t="s">
        <v>147</v>
      </c>
      <c r="G141" s="231"/>
      <c r="H141" s="235">
        <v>12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139</v>
      </c>
      <c r="AU141" s="241" t="s">
        <v>83</v>
      </c>
      <c r="AV141" s="13" t="s">
        <v>83</v>
      </c>
      <c r="AW141" s="13" t="s">
        <v>30</v>
      </c>
      <c r="AX141" s="13" t="s">
        <v>73</v>
      </c>
      <c r="AY141" s="241" t="s">
        <v>131</v>
      </c>
    </row>
    <row r="142" s="13" customFormat="1">
      <c r="A142" s="13"/>
      <c r="B142" s="230"/>
      <c r="C142" s="231"/>
      <c r="D142" s="232" t="s">
        <v>139</v>
      </c>
      <c r="E142" s="233" t="s">
        <v>1</v>
      </c>
      <c r="F142" s="234" t="s">
        <v>148</v>
      </c>
      <c r="G142" s="231"/>
      <c r="H142" s="235">
        <v>16.48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139</v>
      </c>
      <c r="AU142" s="241" t="s">
        <v>83</v>
      </c>
      <c r="AV142" s="13" t="s">
        <v>83</v>
      </c>
      <c r="AW142" s="13" t="s">
        <v>30</v>
      </c>
      <c r="AX142" s="13" t="s">
        <v>73</v>
      </c>
      <c r="AY142" s="241" t="s">
        <v>131</v>
      </c>
    </row>
    <row r="143" s="14" customFormat="1">
      <c r="A143" s="14"/>
      <c r="B143" s="242"/>
      <c r="C143" s="243"/>
      <c r="D143" s="232" t="s">
        <v>139</v>
      </c>
      <c r="E143" s="244" t="s">
        <v>1</v>
      </c>
      <c r="F143" s="245" t="s">
        <v>141</v>
      </c>
      <c r="G143" s="243"/>
      <c r="H143" s="246">
        <v>192.16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139</v>
      </c>
      <c r="AU143" s="252" t="s">
        <v>83</v>
      </c>
      <c r="AV143" s="14" t="s">
        <v>138</v>
      </c>
      <c r="AW143" s="14" t="s">
        <v>30</v>
      </c>
      <c r="AX143" s="14" t="s">
        <v>81</v>
      </c>
      <c r="AY143" s="252" t="s">
        <v>131</v>
      </c>
    </row>
    <row r="144" s="2" customFormat="1" ht="37.8" customHeight="1">
      <c r="A144" s="37"/>
      <c r="B144" s="38"/>
      <c r="C144" s="217" t="s">
        <v>149</v>
      </c>
      <c r="D144" s="217" t="s">
        <v>133</v>
      </c>
      <c r="E144" s="218" t="s">
        <v>150</v>
      </c>
      <c r="F144" s="219" t="s">
        <v>151</v>
      </c>
      <c r="G144" s="220" t="s">
        <v>144</v>
      </c>
      <c r="H144" s="221">
        <v>168.16</v>
      </c>
      <c r="I144" s="222"/>
      <c r="J144" s="223">
        <f>ROUND(I144*H144,2)</f>
        <v>0</v>
      </c>
      <c r="K144" s="219" t="s">
        <v>137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138</v>
      </c>
      <c r="AT144" s="228" t="s">
        <v>133</v>
      </c>
      <c r="AU144" s="228" t="s">
        <v>83</v>
      </c>
      <c r="AY144" s="16" t="s">
        <v>131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138</v>
      </c>
      <c r="BM144" s="228" t="s">
        <v>152</v>
      </c>
    </row>
    <row r="145" s="13" customFormat="1">
      <c r="A145" s="13"/>
      <c r="B145" s="230"/>
      <c r="C145" s="231"/>
      <c r="D145" s="232" t="s">
        <v>139</v>
      </c>
      <c r="E145" s="233" t="s">
        <v>1</v>
      </c>
      <c r="F145" s="234" t="s">
        <v>153</v>
      </c>
      <c r="G145" s="231"/>
      <c r="H145" s="235">
        <v>168.16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139</v>
      </c>
      <c r="AU145" s="241" t="s">
        <v>83</v>
      </c>
      <c r="AV145" s="13" t="s">
        <v>83</v>
      </c>
      <c r="AW145" s="13" t="s">
        <v>30</v>
      </c>
      <c r="AX145" s="13" t="s">
        <v>73</v>
      </c>
      <c r="AY145" s="241" t="s">
        <v>131</v>
      </c>
    </row>
    <row r="146" s="14" customFormat="1">
      <c r="A146" s="14"/>
      <c r="B146" s="242"/>
      <c r="C146" s="243"/>
      <c r="D146" s="232" t="s">
        <v>139</v>
      </c>
      <c r="E146" s="244" t="s">
        <v>1</v>
      </c>
      <c r="F146" s="245" t="s">
        <v>141</v>
      </c>
      <c r="G146" s="243"/>
      <c r="H146" s="246">
        <v>168.16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139</v>
      </c>
      <c r="AU146" s="252" t="s">
        <v>83</v>
      </c>
      <c r="AV146" s="14" t="s">
        <v>138</v>
      </c>
      <c r="AW146" s="14" t="s">
        <v>30</v>
      </c>
      <c r="AX146" s="14" t="s">
        <v>81</v>
      </c>
      <c r="AY146" s="252" t="s">
        <v>131</v>
      </c>
    </row>
    <row r="147" s="2" customFormat="1" ht="37.8" customHeight="1">
      <c r="A147" s="37"/>
      <c r="B147" s="38"/>
      <c r="C147" s="217" t="s">
        <v>138</v>
      </c>
      <c r="D147" s="217" t="s">
        <v>133</v>
      </c>
      <c r="E147" s="218" t="s">
        <v>154</v>
      </c>
      <c r="F147" s="219" t="s">
        <v>155</v>
      </c>
      <c r="G147" s="220" t="s">
        <v>144</v>
      </c>
      <c r="H147" s="221">
        <v>504.48000000000002</v>
      </c>
      <c r="I147" s="222"/>
      <c r="J147" s="223">
        <f>ROUND(I147*H147,2)</f>
        <v>0</v>
      </c>
      <c r="K147" s="219" t="s">
        <v>137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138</v>
      </c>
      <c r="AT147" s="228" t="s">
        <v>133</v>
      </c>
      <c r="AU147" s="228" t="s">
        <v>83</v>
      </c>
      <c r="AY147" s="16" t="s">
        <v>131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138</v>
      </c>
      <c r="BM147" s="228" t="s">
        <v>156</v>
      </c>
    </row>
    <row r="148" s="13" customFormat="1">
      <c r="A148" s="13"/>
      <c r="B148" s="230"/>
      <c r="C148" s="231"/>
      <c r="D148" s="232" t="s">
        <v>139</v>
      </c>
      <c r="E148" s="233" t="s">
        <v>1</v>
      </c>
      <c r="F148" s="234" t="s">
        <v>157</v>
      </c>
      <c r="G148" s="231"/>
      <c r="H148" s="235">
        <v>504.48000000000002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139</v>
      </c>
      <c r="AU148" s="241" t="s">
        <v>83</v>
      </c>
      <c r="AV148" s="13" t="s">
        <v>83</v>
      </c>
      <c r="AW148" s="13" t="s">
        <v>30</v>
      </c>
      <c r="AX148" s="13" t="s">
        <v>73</v>
      </c>
      <c r="AY148" s="241" t="s">
        <v>131</v>
      </c>
    </row>
    <row r="149" s="14" customFormat="1">
      <c r="A149" s="14"/>
      <c r="B149" s="242"/>
      <c r="C149" s="243"/>
      <c r="D149" s="232" t="s">
        <v>139</v>
      </c>
      <c r="E149" s="244" t="s">
        <v>1</v>
      </c>
      <c r="F149" s="245" t="s">
        <v>141</v>
      </c>
      <c r="G149" s="243"/>
      <c r="H149" s="246">
        <v>504.48000000000002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139</v>
      </c>
      <c r="AU149" s="252" t="s">
        <v>83</v>
      </c>
      <c r="AV149" s="14" t="s">
        <v>138</v>
      </c>
      <c r="AW149" s="14" t="s">
        <v>30</v>
      </c>
      <c r="AX149" s="14" t="s">
        <v>81</v>
      </c>
      <c r="AY149" s="252" t="s">
        <v>131</v>
      </c>
    </row>
    <row r="150" s="2" customFormat="1" ht="24.15" customHeight="1">
      <c r="A150" s="37"/>
      <c r="B150" s="38"/>
      <c r="C150" s="217" t="s">
        <v>158</v>
      </c>
      <c r="D150" s="217" t="s">
        <v>133</v>
      </c>
      <c r="E150" s="218" t="s">
        <v>159</v>
      </c>
      <c r="F150" s="219" t="s">
        <v>160</v>
      </c>
      <c r="G150" s="220" t="s">
        <v>161</v>
      </c>
      <c r="H150" s="221">
        <v>302.68799999999999</v>
      </c>
      <c r="I150" s="222"/>
      <c r="J150" s="223">
        <f>ROUND(I150*H150,2)</f>
        <v>0</v>
      </c>
      <c r="K150" s="219" t="s">
        <v>137</v>
      </c>
      <c r="L150" s="43"/>
      <c r="M150" s="224" t="s">
        <v>1</v>
      </c>
      <c r="N150" s="225" t="s">
        <v>38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138</v>
      </c>
      <c r="AT150" s="228" t="s">
        <v>133</v>
      </c>
      <c r="AU150" s="228" t="s">
        <v>83</v>
      </c>
      <c r="AY150" s="16" t="s">
        <v>131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81</v>
      </c>
      <c r="BK150" s="229">
        <f>ROUND(I150*H150,2)</f>
        <v>0</v>
      </c>
      <c r="BL150" s="16" t="s">
        <v>138</v>
      </c>
      <c r="BM150" s="228" t="s">
        <v>162</v>
      </c>
    </row>
    <row r="151" s="13" customFormat="1">
      <c r="A151" s="13"/>
      <c r="B151" s="230"/>
      <c r="C151" s="231"/>
      <c r="D151" s="232" t="s">
        <v>139</v>
      </c>
      <c r="E151" s="233" t="s">
        <v>1</v>
      </c>
      <c r="F151" s="234" t="s">
        <v>163</v>
      </c>
      <c r="G151" s="231"/>
      <c r="H151" s="235">
        <v>302.68799999999999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139</v>
      </c>
      <c r="AU151" s="241" t="s">
        <v>83</v>
      </c>
      <c r="AV151" s="13" t="s">
        <v>83</v>
      </c>
      <c r="AW151" s="13" t="s">
        <v>30</v>
      </c>
      <c r="AX151" s="13" t="s">
        <v>73</v>
      </c>
      <c r="AY151" s="241" t="s">
        <v>131</v>
      </c>
    </row>
    <row r="152" s="14" customFormat="1">
      <c r="A152" s="14"/>
      <c r="B152" s="242"/>
      <c r="C152" s="243"/>
      <c r="D152" s="232" t="s">
        <v>139</v>
      </c>
      <c r="E152" s="244" t="s">
        <v>1</v>
      </c>
      <c r="F152" s="245" t="s">
        <v>141</v>
      </c>
      <c r="G152" s="243"/>
      <c r="H152" s="246">
        <v>302.68799999999999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139</v>
      </c>
      <c r="AU152" s="252" t="s">
        <v>83</v>
      </c>
      <c r="AV152" s="14" t="s">
        <v>138</v>
      </c>
      <c r="AW152" s="14" t="s">
        <v>30</v>
      </c>
      <c r="AX152" s="14" t="s">
        <v>81</v>
      </c>
      <c r="AY152" s="252" t="s">
        <v>131</v>
      </c>
    </row>
    <row r="153" s="2" customFormat="1" ht="24.15" customHeight="1">
      <c r="A153" s="37"/>
      <c r="B153" s="38"/>
      <c r="C153" s="217" t="s">
        <v>152</v>
      </c>
      <c r="D153" s="217" t="s">
        <v>133</v>
      </c>
      <c r="E153" s="218" t="s">
        <v>164</v>
      </c>
      <c r="F153" s="219" t="s">
        <v>165</v>
      </c>
      <c r="G153" s="220" t="s">
        <v>144</v>
      </c>
      <c r="H153" s="221">
        <v>24</v>
      </c>
      <c r="I153" s="222"/>
      <c r="J153" s="223">
        <f>ROUND(I153*H153,2)</f>
        <v>0</v>
      </c>
      <c r="K153" s="219" t="s">
        <v>137</v>
      </c>
      <c r="L153" s="43"/>
      <c r="M153" s="224" t="s">
        <v>1</v>
      </c>
      <c r="N153" s="225" t="s">
        <v>38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138</v>
      </c>
      <c r="AT153" s="228" t="s">
        <v>133</v>
      </c>
      <c r="AU153" s="228" t="s">
        <v>83</v>
      </c>
      <c r="AY153" s="16" t="s">
        <v>131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138</v>
      </c>
      <c r="BM153" s="228" t="s">
        <v>166</v>
      </c>
    </row>
    <row r="154" s="13" customFormat="1">
      <c r="A154" s="13"/>
      <c r="B154" s="230"/>
      <c r="C154" s="231"/>
      <c r="D154" s="232" t="s">
        <v>139</v>
      </c>
      <c r="E154" s="233" t="s">
        <v>1</v>
      </c>
      <c r="F154" s="234" t="s">
        <v>167</v>
      </c>
      <c r="G154" s="231"/>
      <c r="H154" s="235">
        <v>24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139</v>
      </c>
      <c r="AU154" s="241" t="s">
        <v>83</v>
      </c>
      <c r="AV154" s="13" t="s">
        <v>83</v>
      </c>
      <c r="AW154" s="13" t="s">
        <v>30</v>
      </c>
      <c r="AX154" s="13" t="s">
        <v>73</v>
      </c>
      <c r="AY154" s="241" t="s">
        <v>131</v>
      </c>
    </row>
    <row r="155" s="14" customFormat="1">
      <c r="A155" s="14"/>
      <c r="B155" s="242"/>
      <c r="C155" s="243"/>
      <c r="D155" s="232" t="s">
        <v>139</v>
      </c>
      <c r="E155" s="244" t="s">
        <v>1</v>
      </c>
      <c r="F155" s="245" t="s">
        <v>141</v>
      </c>
      <c r="G155" s="243"/>
      <c r="H155" s="246">
        <v>24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139</v>
      </c>
      <c r="AU155" s="252" t="s">
        <v>83</v>
      </c>
      <c r="AV155" s="14" t="s">
        <v>138</v>
      </c>
      <c r="AW155" s="14" t="s">
        <v>30</v>
      </c>
      <c r="AX155" s="14" t="s">
        <v>81</v>
      </c>
      <c r="AY155" s="252" t="s">
        <v>131</v>
      </c>
    </row>
    <row r="156" s="12" customFormat="1" ht="22.8" customHeight="1">
      <c r="A156" s="12"/>
      <c r="B156" s="201"/>
      <c r="C156" s="202"/>
      <c r="D156" s="203" t="s">
        <v>72</v>
      </c>
      <c r="E156" s="215" t="s">
        <v>83</v>
      </c>
      <c r="F156" s="215" t="s">
        <v>168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SUM(P157:P178)</f>
        <v>0</v>
      </c>
      <c r="Q156" s="209"/>
      <c r="R156" s="210">
        <f>SUM(R157:R178)</f>
        <v>36.022327879999999</v>
      </c>
      <c r="S156" s="209"/>
      <c r="T156" s="211">
        <f>SUM(T157:T178)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81</v>
      </c>
      <c r="AT156" s="213" t="s">
        <v>72</v>
      </c>
      <c r="AU156" s="213" t="s">
        <v>81</v>
      </c>
      <c r="AY156" s="212" t="s">
        <v>131</v>
      </c>
      <c r="BK156" s="214">
        <f>SUM(BK157:BK178)</f>
        <v>0</v>
      </c>
    </row>
    <row r="157" s="2" customFormat="1" ht="33" customHeight="1">
      <c r="A157" s="37"/>
      <c r="B157" s="38"/>
      <c r="C157" s="217" t="s">
        <v>169</v>
      </c>
      <c r="D157" s="217" t="s">
        <v>133</v>
      </c>
      <c r="E157" s="218" t="s">
        <v>170</v>
      </c>
      <c r="F157" s="219" t="s">
        <v>171</v>
      </c>
      <c r="G157" s="220" t="s">
        <v>172</v>
      </c>
      <c r="H157" s="221">
        <v>17.399999999999999</v>
      </c>
      <c r="I157" s="222"/>
      <c r="J157" s="223">
        <f>ROUND(I157*H157,2)</f>
        <v>0</v>
      </c>
      <c r="K157" s="219" t="s">
        <v>137</v>
      </c>
      <c r="L157" s="43"/>
      <c r="M157" s="224" t="s">
        <v>1</v>
      </c>
      <c r="N157" s="225" t="s">
        <v>38</v>
      </c>
      <c r="O157" s="90"/>
      <c r="P157" s="226">
        <f>O157*H157</f>
        <v>0</v>
      </c>
      <c r="Q157" s="226">
        <v>1.5247660000000001</v>
      </c>
      <c r="R157" s="226">
        <f>Q157*H157</f>
        <v>26.530928400000001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138</v>
      </c>
      <c r="AT157" s="228" t="s">
        <v>133</v>
      </c>
      <c r="AU157" s="228" t="s">
        <v>83</v>
      </c>
      <c r="AY157" s="16" t="s">
        <v>131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138</v>
      </c>
      <c r="BM157" s="228" t="s">
        <v>173</v>
      </c>
    </row>
    <row r="158" s="13" customFormat="1">
      <c r="A158" s="13"/>
      <c r="B158" s="230"/>
      <c r="C158" s="231"/>
      <c r="D158" s="232" t="s">
        <v>139</v>
      </c>
      <c r="E158" s="233" t="s">
        <v>1</v>
      </c>
      <c r="F158" s="234" t="s">
        <v>174</v>
      </c>
      <c r="G158" s="231"/>
      <c r="H158" s="235">
        <v>17.399999999999999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139</v>
      </c>
      <c r="AU158" s="241" t="s">
        <v>83</v>
      </c>
      <c r="AV158" s="13" t="s">
        <v>83</v>
      </c>
      <c r="AW158" s="13" t="s">
        <v>30</v>
      </c>
      <c r="AX158" s="13" t="s">
        <v>73</v>
      </c>
      <c r="AY158" s="241" t="s">
        <v>131</v>
      </c>
    </row>
    <row r="159" s="14" customFormat="1">
      <c r="A159" s="14"/>
      <c r="B159" s="242"/>
      <c r="C159" s="243"/>
      <c r="D159" s="232" t="s">
        <v>139</v>
      </c>
      <c r="E159" s="244" t="s">
        <v>1</v>
      </c>
      <c r="F159" s="245" t="s">
        <v>141</v>
      </c>
      <c r="G159" s="243"/>
      <c r="H159" s="246">
        <v>17.399999999999999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139</v>
      </c>
      <c r="AU159" s="252" t="s">
        <v>83</v>
      </c>
      <c r="AV159" s="14" t="s">
        <v>138</v>
      </c>
      <c r="AW159" s="14" t="s">
        <v>30</v>
      </c>
      <c r="AX159" s="14" t="s">
        <v>81</v>
      </c>
      <c r="AY159" s="252" t="s">
        <v>131</v>
      </c>
    </row>
    <row r="160" s="2" customFormat="1" ht="24.15" customHeight="1">
      <c r="A160" s="37"/>
      <c r="B160" s="38"/>
      <c r="C160" s="217" t="s">
        <v>156</v>
      </c>
      <c r="D160" s="217" t="s">
        <v>133</v>
      </c>
      <c r="E160" s="218" t="s">
        <v>175</v>
      </c>
      <c r="F160" s="219" t="s">
        <v>176</v>
      </c>
      <c r="G160" s="220" t="s">
        <v>136</v>
      </c>
      <c r="H160" s="221">
        <v>82</v>
      </c>
      <c r="I160" s="222"/>
      <c r="J160" s="223">
        <f>ROUND(I160*H160,2)</f>
        <v>0</v>
      </c>
      <c r="K160" s="219" t="s">
        <v>137</v>
      </c>
      <c r="L160" s="43"/>
      <c r="M160" s="224" t="s">
        <v>1</v>
      </c>
      <c r="N160" s="225" t="s">
        <v>38</v>
      </c>
      <c r="O160" s="90"/>
      <c r="P160" s="226">
        <f>O160*H160</f>
        <v>0</v>
      </c>
      <c r="Q160" s="226">
        <v>0.068820000000000006</v>
      </c>
      <c r="R160" s="226">
        <f>Q160*H160</f>
        <v>5.6432400000000005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138</v>
      </c>
      <c r="AT160" s="228" t="s">
        <v>133</v>
      </c>
      <c r="AU160" s="228" t="s">
        <v>83</v>
      </c>
      <c r="AY160" s="16" t="s">
        <v>131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81</v>
      </c>
      <c r="BK160" s="229">
        <f>ROUND(I160*H160,2)</f>
        <v>0</v>
      </c>
      <c r="BL160" s="16" t="s">
        <v>138</v>
      </c>
      <c r="BM160" s="228" t="s">
        <v>177</v>
      </c>
    </row>
    <row r="161" s="13" customFormat="1">
      <c r="A161" s="13"/>
      <c r="B161" s="230"/>
      <c r="C161" s="231"/>
      <c r="D161" s="232" t="s">
        <v>139</v>
      </c>
      <c r="E161" s="233" t="s">
        <v>1</v>
      </c>
      <c r="F161" s="234" t="s">
        <v>178</v>
      </c>
      <c r="G161" s="231"/>
      <c r="H161" s="235">
        <v>82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139</v>
      </c>
      <c r="AU161" s="241" t="s">
        <v>83</v>
      </c>
      <c r="AV161" s="13" t="s">
        <v>83</v>
      </c>
      <c r="AW161" s="13" t="s">
        <v>30</v>
      </c>
      <c r="AX161" s="13" t="s">
        <v>73</v>
      </c>
      <c r="AY161" s="241" t="s">
        <v>131</v>
      </c>
    </row>
    <row r="162" s="14" customFormat="1">
      <c r="A162" s="14"/>
      <c r="B162" s="242"/>
      <c r="C162" s="243"/>
      <c r="D162" s="232" t="s">
        <v>139</v>
      </c>
      <c r="E162" s="244" t="s">
        <v>1</v>
      </c>
      <c r="F162" s="245" t="s">
        <v>141</v>
      </c>
      <c r="G162" s="243"/>
      <c r="H162" s="246">
        <v>82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139</v>
      </c>
      <c r="AU162" s="252" t="s">
        <v>83</v>
      </c>
      <c r="AV162" s="14" t="s">
        <v>138</v>
      </c>
      <c r="AW162" s="14" t="s">
        <v>30</v>
      </c>
      <c r="AX162" s="14" t="s">
        <v>81</v>
      </c>
      <c r="AY162" s="252" t="s">
        <v>131</v>
      </c>
    </row>
    <row r="163" s="2" customFormat="1" ht="33" customHeight="1">
      <c r="A163" s="37"/>
      <c r="B163" s="38"/>
      <c r="C163" s="217" t="s">
        <v>179</v>
      </c>
      <c r="D163" s="217" t="s">
        <v>133</v>
      </c>
      <c r="E163" s="218" t="s">
        <v>180</v>
      </c>
      <c r="F163" s="219" t="s">
        <v>181</v>
      </c>
      <c r="G163" s="220" t="s">
        <v>182</v>
      </c>
      <c r="H163" s="221">
        <v>11</v>
      </c>
      <c r="I163" s="222"/>
      <c r="J163" s="223">
        <f>ROUND(I163*H163,2)</f>
        <v>0</v>
      </c>
      <c r="K163" s="219" t="s">
        <v>137</v>
      </c>
      <c r="L163" s="43"/>
      <c r="M163" s="224" t="s">
        <v>1</v>
      </c>
      <c r="N163" s="225" t="s">
        <v>38</v>
      </c>
      <c r="O163" s="90"/>
      <c r="P163" s="226">
        <f>O163*H163</f>
        <v>0</v>
      </c>
      <c r="Q163" s="226">
        <v>0.00013668</v>
      </c>
      <c r="R163" s="226">
        <f>Q163*H163</f>
        <v>0.00150348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138</v>
      </c>
      <c r="AT163" s="228" t="s">
        <v>133</v>
      </c>
      <c r="AU163" s="228" t="s">
        <v>83</v>
      </c>
      <c r="AY163" s="16" t="s">
        <v>131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138</v>
      </c>
      <c r="BM163" s="228" t="s">
        <v>183</v>
      </c>
    </row>
    <row r="164" s="2" customFormat="1" ht="16.5" customHeight="1">
      <c r="A164" s="37"/>
      <c r="B164" s="38"/>
      <c r="C164" s="253" t="s">
        <v>162</v>
      </c>
      <c r="D164" s="253" t="s">
        <v>184</v>
      </c>
      <c r="E164" s="254" t="s">
        <v>185</v>
      </c>
      <c r="F164" s="255" t="s">
        <v>186</v>
      </c>
      <c r="G164" s="256" t="s">
        <v>161</v>
      </c>
      <c r="H164" s="257">
        <v>3.7000000000000002</v>
      </c>
      <c r="I164" s="258"/>
      <c r="J164" s="259">
        <f>ROUND(I164*H164,2)</f>
        <v>0</v>
      </c>
      <c r="K164" s="255" t="s">
        <v>137</v>
      </c>
      <c r="L164" s="260"/>
      <c r="M164" s="261" t="s">
        <v>1</v>
      </c>
      <c r="N164" s="262" t="s">
        <v>38</v>
      </c>
      <c r="O164" s="90"/>
      <c r="P164" s="226">
        <f>O164*H164</f>
        <v>0</v>
      </c>
      <c r="Q164" s="226">
        <v>1</v>
      </c>
      <c r="R164" s="226">
        <f>Q164*H164</f>
        <v>3.7000000000000002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156</v>
      </c>
      <c r="AT164" s="228" t="s">
        <v>184</v>
      </c>
      <c r="AU164" s="228" t="s">
        <v>83</v>
      </c>
      <c r="AY164" s="16" t="s">
        <v>131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138</v>
      </c>
      <c r="BM164" s="228" t="s">
        <v>187</v>
      </c>
    </row>
    <row r="165" s="2" customFormat="1" ht="24.15" customHeight="1">
      <c r="A165" s="37"/>
      <c r="B165" s="38"/>
      <c r="C165" s="217" t="s">
        <v>188</v>
      </c>
      <c r="D165" s="217" t="s">
        <v>133</v>
      </c>
      <c r="E165" s="218" t="s">
        <v>189</v>
      </c>
      <c r="F165" s="219" t="s">
        <v>190</v>
      </c>
      <c r="G165" s="220" t="s">
        <v>172</v>
      </c>
      <c r="H165" s="221">
        <v>90</v>
      </c>
      <c r="I165" s="222"/>
      <c r="J165" s="223">
        <f>ROUND(I165*H165,2)</f>
        <v>0</v>
      </c>
      <c r="K165" s="219" t="s">
        <v>1</v>
      </c>
      <c r="L165" s="43"/>
      <c r="M165" s="224" t="s">
        <v>1</v>
      </c>
      <c r="N165" s="225" t="s">
        <v>38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138</v>
      </c>
      <c r="AT165" s="228" t="s">
        <v>133</v>
      </c>
      <c r="AU165" s="228" t="s">
        <v>83</v>
      </c>
      <c r="AY165" s="16" t="s">
        <v>131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138</v>
      </c>
      <c r="BM165" s="228" t="s">
        <v>191</v>
      </c>
    </row>
    <row r="166" s="2" customFormat="1" ht="24.15" customHeight="1">
      <c r="A166" s="37"/>
      <c r="B166" s="38"/>
      <c r="C166" s="253" t="s">
        <v>166</v>
      </c>
      <c r="D166" s="253" t="s">
        <v>184</v>
      </c>
      <c r="E166" s="254" t="s">
        <v>192</v>
      </c>
      <c r="F166" s="255" t="s">
        <v>193</v>
      </c>
      <c r="G166" s="256" t="s">
        <v>172</v>
      </c>
      <c r="H166" s="257">
        <v>90</v>
      </c>
      <c r="I166" s="258"/>
      <c r="J166" s="259">
        <f>ROUND(I166*H166,2)</f>
        <v>0</v>
      </c>
      <c r="K166" s="255" t="s">
        <v>1</v>
      </c>
      <c r="L166" s="260"/>
      <c r="M166" s="261" t="s">
        <v>1</v>
      </c>
      <c r="N166" s="262" t="s">
        <v>38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156</v>
      </c>
      <c r="AT166" s="228" t="s">
        <v>184</v>
      </c>
      <c r="AU166" s="228" t="s">
        <v>83</v>
      </c>
      <c r="AY166" s="16" t="s">
        <v>131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138</v>
      </c>
      <c r="BM166" s="228" t="s">
        <v>194</v>
      </c>
    </row>
    <row r="167" s="13" customFormat="1">
      <c r="A167" s="13"/>
      <c r="B167" s="230"/>
      <c r="C167" s="231"/>
      <c r="D167" s="232" t="s">
        <v>139</v>
      </c>
      <c r="E167" s="233" t="s">
        <v>1</v>
      </c>
      <c r="F167" s="234" t="s">
        <v>195</v>
      </c>
      <c r="G167" s="231"/>
      <c r="H167" s="235">
        <v>90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139</v>
      </c>
      <c r="AU167" s="241" t="s">
        <v>83</v>
      </c>
      <c r="AV167" s="13" t="s">
        <v>83</v>
      </c>
      <c r="AW167" s="13" t="s">
        <v>30</v>
      </c>
      <c r="AX167" s="13" t="s">
        <v>73</v>
      </c>
      <c r="AY167" s="241" t="s">
        <v>131</v>
      </c>
    </row>
    <row r="168" s="14" customFormat="1">
      <c r="A168" s="14"/>
      <c r="B168" s="242"/>
      <c r="C168" s="243"/>
      <c r="D168" s="232" t="s">
        <v>139</v>
      </c>
      <c r="E168" s="244" t="s">
        <v>1</v>
      </c>
      <c r="F168" s="245" t="s">
        <v>141</v>
      </c>
      <c r="G168" s="243"/>
      <c r="H168" s="246">
        <v>90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139</v>
      </c>
      <c r="AU168" s="252" t="s">
        <v>83</v>
      </c>
      <c r="AV168" s="14" t="s">
        <v>138</v>
      </c>
      <c r="AW168" s="14" t="s">
        <v>30</v>
      </c>
      <c r="AX168" s="14" t="s">
        <v>81</v>
      </c>
      <c r="AY168" s="252" t="s">
        <v>131</v>
      </c>
    </row>
    <row r="169" s="2" customFormat="1" ht="24.15" customHeight="1">
      <c r="A169" s="37"/>
      <c r="B169" s="38"/>
      <c r="C169" s="217" t="s">
        <v>196</v>
      </c>
      <c r="D169" s="217" t="s">
        <v>133</v>
      </c>
      <c r="E169" s="218" t="s">
        <v>197</v>
      </c>
      <c r="F169" s="219" t="s">
        <v>198</v>
      </c>
      <c r="G169" s="220" t="s">
        <v>199</v>
      </c>
      <c r="H169" s="221">
        <v>8</v>
      </c>
      <c r="I169" s="222"/>
      <c r="J169" s="223">
        <f>ROUND(I169*H169,2)</f>
        <v>0</v>
      </c>
      <c r="K169" s="219" t="s">
        <v>137</v>
      </c>
      <c r="L169" s="43"/>
      <c r="M169" s="224" t="s">
        <v>1</v>
      </c>
      <c r="N169" s="225" t="s">
        <v>38</v>
      </c>
      <c r="O169" s="90"/>
      <c r="P169" s="226">
        <f>O169*H169</f>
        <v>0</v>
      </c>
      <c r="Q169" s="226">
        <v>0.00070699999999999995</v>
      </c>
      <c r="R169" s="226">
        <f>Q169*H169</f>
        <v>0.0056559999999999996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138</v>
      </c>
      <c r="AT169" s="228" t="s">
        <v>133</v>
      </c>
      <c r="AU169" s="228" t="s">
        <v>83</v>
      </c>
      <c r="AY169" s="16" t="s">
        <v>131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138</v>
      </c>
      <c r="BM169" s="228" t="s">
        <v>200</v>
      </c>
    </row>
    <row r="170" s="13" customFormat="1">
      <c r="A170" s="13"/>
      <c r="B170" s="230"/>
      <c r="C170" s="231"/>
      <c r="D170" s="232" t="s">
        <v>139</v>
      </c>
      <c r="E170" s="233" t="s">
        <v>1</v>
      </c>
      <c r="F170" s="234" t="s">
        <v>201</v>
      </c>
      <c r="G170" s="231"/>
      <c r="H170" s="235">
        <v>8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139</v>
      </c>
      <c r="AU170" s="241" t="s">
        <v>83</v>
      </c>
      <c r="AV170" s="13" t="s">
        <v>83</v>
      </c>
      <c r="AW170" s="13" t="s">
        <v>30</v>
      </c>
      <c r="AX170" s="13" t="s">
        <v>73</v>
      </c>
      <c r="AY170" s="241" t="s">
        <v>131</v>
      </c>
    </row>
    <row r="171" s="14" customFormat="1">
      <c r="A171" s="14"/>
      <c r="B171" s="242"/>
      <c r="C171" s="243"/>
      <c r="D171" s="232" t="s">
        <v>139</v>
      </c>
      <c r="E171" s="244" t="s">
        <v>1</v>
      </c>
      <c r="F171" s="245" t="s">
        <v>141</v>
      </c>
      <c r="G171" s="243"/>
      <c r="H171" s="246">
        <v>8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139</v>
      </c>
      <c r="AU171" s="252" t="s">
        <v>83</v>
      </c>
      <c r="AV171" s="14" t="s">
        <v>138</v>
      </c>
      <c r="AW171" s="14" t="s">
        <v>30</v>
      </c>
      <c r="AX171" s="14" t="s">
        <v>81</v>
      </c>
      <c r="AY171" s="252" t="s">
        <v>131</v>
      </c>
    </row>
    <row r="172" s="2" customFormat="1" ht="21.75" customHeight="1">
      <c r="A172" s="37"/>
      <c r="B172" s="38"/>
      <c r="C172" s="253" t="s">
        <v>173</v>
      </c>
      <c r="D172" s="253" t="s">
        <v>184</v>
      </c>
      <c r="E172" s="254" t="s">
        <v>202</v>
      </c>
      <c r="F172" s="255" t="s">
        <v>203</v>
      </c>
      <c r="G172" s="256" t="s">
        <v>161</v>
      </c>
      <c r="H172" s="257">
        <v>0.14099999999999999</v>
      </c>
      <c r="I172" s="258"/>
      <c r="J172" s="259">
        <f>ROUND(I172*H172,2)</f>
        <v>0</v>
      </c>
      <c r="K172" s="255" t="s">
        <v>137</v>
      </c>
      <c r="L172" s="260"/>
      <c r="M172" s="261" t="s">
        <v>1</v>
      </c>
      <c r="N172" s="262" t="s">
        <v>38</v>
      </c>
      <c r="O172" s="90"/>
      <c r="P172" s="226">
        <f>O172*H172</f>
        <v>0</v>
      </c>
      <c r="Q172" s="226">
        <v>1</v>
      </c>
      <c r="R172" s="226">
        <f>Q172*H172</f>
        <v>0.14099999999999999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156</v>
      </c>
      <c r="AT172" s="228" t="s">
        <v>184</v>
      </c>
      <c r="AU172" s="228" t="s">
        <v>83</v>
      </c>
      <c r="AY172" s="16" t="s">
        <v>131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138</v>
      </c>
      <c r="BM172" s="228" t="s">
        <v>204</v>
      </c>
    </row>
    <row r="173" s="2" customFormat="1">
      <c r="A173" s="37"/>
      <c r="B173" s="38"/>
      <c r="C173" s="39"/>
      <c r="D173" s="232" t="s">
        <v>205</v>
      </c>
      <c r="E173" s="39"/>
      <c r="F173" s="263" t="s">
        <v>206</v>
      </c>
      <c r="G173" s="39"/>
      <c r="H173" s="39"/>
      <c r="I173" s="264"/>
      <c r="J173" s="39"/>
      <c r="K173" s="39"/>
      <c r="L173" s="43"/>
      <c r="M173" s="265"/>
      <c r="N173" s="26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205</v>
      </c>
      <c r="AU173" s="16" t="s">
        <v>83</v>
      </c>
    </row>
    <row r="174" s="13" customFormat="1">
      <c r="A174" s="13"/>
      <c r="B174" s="230"/>
      <c r="C174" s="231"/>
      <c r="D174" s="232" t="s">
        <v>139</v>
      </c>
      <c r="E174" s="233" t="s">
        <v>1</v>
      </c>
      <c r="F174" s="234" t="s">
        <v>207</v>
      </c>
      <c r="G174" s="231"/>
      <c r="H174" s="235">
        <v>0.14099999999999999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139</v>
      </c>
      <c r="AU174" s="241" t="s">
        <v>83</v>
      </c>
      <c r="AV174" s="13" t="s">
        <v>83</v>
      </c>
      <c r="AW174" s="13" t="s">
        <v>30</v>
      </c>
      <c r="AX174" s="13" t="s">
        <v>73</v>
      </c>
      <c r="AY174" s="241" t="s">
        <v>131</v>
      </c>
    </row>
    <row r="175" s="14" customFormat="1">
      <c r="A175" s="14"/>
      <c r="B175" s="242"/>
      <c r="C175" s="243"/>
      <c r="D175" s="232" t="s">
        <v>139</v>
      </c>
      <c r="E175" s="244" t="s">
        <v>1</v>
      </c>
      <c r="F175" s="245" t="s">
        <v>141</v>
      </c>
      <c r="G175" s="243"/>
      <c r="H175" s="246">
        <v>0.14099999999999999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139</v>
      </c>
      <c r="AU175" s="252" t="s">
        <v>83</v>
      </c>
      <c r="AV175" s="14" t="s">
        <v>138</v>
      </c>
      <c r="AW175" s="14" t="s">
        <v>30</v>
      </c>
      <c r="AX175" s="14" t="s">
        <v>81</v>
      </c>
      <c r="AY175" s="252" t="s">
        <v>131</v>
      </c>
    </row>
    <row r="176" s="2" customFormat="1" ht="16.5" customHeight="1">
      <c r="A176" s="37"/>
      <c r="B176" s="38"/>
      <c r="C176" s="217" t="s">
        <v>8</v>
      </c>
      <c r="D176" s="217" t="s">
        <v>133</v>
      </c>
      <c r="E176" s="218" t="s">
        <v>208</v>
      </c>
      <c r="F176" s="219" t="s">
        <v>209</v>
      </c>
      <c r="G176" s="220" t="s">
        <v>172</v>
      </c>
      <c r="H176" s="221">
        <v>48</v>
      </c>
      <c r="I176" s="222"/>
      <c r="J176" s="223">
        <f>ROUND(I176*H176,2)</f>
        <v>0</v>
      </c>
      <c r="K176" s="219" t="s">
        <v>1</v>
      </c>
      <c r="L176" s="43"/>
      <c r="M176" s="224" t="s">
        <v>1</v>
      </c>
      <c r="N176" s="225" t="s">
        <v>38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138</v>
      </c>
      <c r="AT176" s="228" t="s">
        <v>133</v>
      </c>
      <c r="AU176" s="228" t="s">
        <v>83</v>
      </c>
      <c r="AY176" s="16" t="s">
        <v>131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81</v>
      </c>
      <c r="BK176" s="229">
        <f>ROUND(I176*H176,2)</f>
        <v>0</v>
      </c>
      <c r="BL176" s="16" t="s">
        <v>138</v>
      </c>
      <c r="BM176" s="228" t="s">
        <v>210</v>
      </c>
    </row>
    <row r="177" s="13" customFormat="1">
      <c r="A177" s="13"/>
      <c r="B177" s="230"/>
      <c r="C177" s="231"/>
      <c r="D177" s="232" t="s">
        <v>139</v>
      </c>
      <c r="E177" s="233" t="s">
        <v>1</v>
      </c>
      <c r="F177" s="234" t="s">
        <v>211</v>
      </c>
      <c r="G177" s="231"/>
      <c r="H177" s="235">
        <v>48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139</v>
      </c>
      <c r="AU177" s="241" t="s">
        <v>83</v>
      </c>
      <c r="AV177" s="13" t="s">
        <v>83</v>
      </c>
      <c r="AW177" s="13" t="s">
        <v>30</v>
      </c>
      <c r="AX177" s="13" t="s">
        <v>73</v>
      </c>
      <c r="AY177" s="241" t="s">
        <v>131</v>
      </c>
    </row>
    <row r="178" s="14" customFormat="1">
      <c r="A178" s="14"/>
      <c r="B178" s="242"/>
      <c r="C178" s="243"/>
      <c r="D178" s="232" t="s">
        <v>139</v>
      </c>
      <c r="E178" s="244" t="s">
        <v>1</v>
      </c>
      <c r="F178" s="245" t="s">
        <v>141</v>
      </c>
      <c r="G178" s="243"/>
      <c r="H178" s="246">
        <v>48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139</v>
      </c>
      <c r="AU178" s="252" t="s">
        <v>83</v>
      </c>
      <c r="AV178" s="14" t="s">
        <v>138</v>
      </c>
      <c r="AW178" s="14" t="s">
        <v>30</v>
      </c>
      <c r="AX178" s="14" t="s">
        <v>81</v>
      </c>
      <c r="AY178" s="252" t="s">
        <v>131</v>
      </c>
    </row>
    <row r="179" s="12" customFormat="1" ht="22.8" customHeight="1">
      <c r="A179" s="12"/>
      <c r="B179" s="201"/>
      <c r="C179" s="202"/>
      <c r="D179" s="203" t="s">
        <v>72</v>
      </c>
      <c r="E179" s="215" t="s">
        <v>149</v>
      </c>
      <c r="F179" s="215" t="s">
        <v>212</v>
      </c>
      <c r="G179" s="202"/>
      <c r="H179" s="202"/>
      <c r="I179" s="205"/>
      <c r="J179" s="216">
        <f>BK179</f>
        <v>0</v>
      </c>
      <c r="K179" s="202"/>
      <c r="L179" s="207"/>
      <c r="M179" s="208"/>
      <c r="N179" s="209"/>
      <c r="O179" s="209"/>
      <c r="P179" s="210">
        <f>SUM(P180:P205)</f>
        <v>0</v>
      </c>
      <c r="Q179" s="209"/>
      <c r="R179" s="210">
        <f>SUM(R180:R205)</f>
        <v>25.079744760000001</v>
      </c>
      <c r="S179" s="209"/>
      <c r="T179" s="211">
        <f>SUM(T180:T205)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2" t="s">
        <v>81</v>
      </c>
      <c r="AT179" s="213" t="s">
        <v>72</v>
      </c>
      <c r="AU179" s="213" t="s">
        <v>81</v>
      </c>
      <c r="AY179" s="212" t="s">
        <v>131</v>
      </c>
      <c r="BK179" s="214">
        <f>SUM(BK180:BK205)</f>
        <v>0</v>
      </c>
    </row>
    <row r="180" s="2" customFormat="1" ht="24.15" customHeight="1">
      <c r="A180" s="37"/>
      <c r="B180" s="38"/>
      <c r="C180" s="217" t="s">
        <v>177</v>
      </c>
      <c r="D180" s="217" t="s">
        <v>133</v>
      </c>
      <c r="E180" s="218" t="s">
        <v>213</v>
      </c>
      <c r="F180" s="219" t="s">
        <v>214</v>
      </c>
      <c r="G180" s="220" t="s">
        <v>144</v>
      </c>
      <c r="H180" s="221">
        <v>0.57599999999999996</v>
      </c>
      <c r="I180" s="222"/>
      <c r="J180" s="223">
        <f>ROUND(I180*H180,2)</f>
        <v>0</v>
      </c>
      <c r="K180" s="219" t="s">
        <v>137</v>
      </c>
      <c r="L180" s="43"/>
      <c r="M180" s="224" t="s">
        <v>1</v>
      </c>
      <c r="N180" s="225" t="s">
        <v>38</v>
      </c>
      <c r="O180" s="90"/>
      <c r="P180" s="226">
        <f>O180*H180</f>
        <v>0</v>
      </c>
      <c r="Q180" s="226">
        <v>0.036885000000000001</v>
      </c>
      <c r="R180" s="226">
        <f>Q180*H180</f>
        <v>0.021245759999999999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138</v>
      </c>
      <c r="AT180" s="228" t="s">
        <v>133</v>
      </c>
      <c r="AU180" s="228" t="s">
        <v>83</v>
      </c>
      <c r="AY180" s="16" t="s">
        <v>131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81</v>
      </c>
      <c r="BK180" s="229">
        <f>ROUND(I180*H180,2)</f>
        <v>0</v>
      </c>
      <c r="BL180" s="16" t="s">
        <v>138</v>
      </c>
      <c r="BM180" s="228" t="s">
        <v>215</v>
      </c>
    </row>
    <row r="181" s="13" customFormat="1">
      <c r="A181" s="13"/>
      <c r="B181" s="230"/>
      <c r="C181" s="231"/>
      <c r="D181" s="232" t="s">
        <v>139</v>
      </c>
      <c r="E181" s="233" t="s">
        <v>1</v>
      </c>
      <c r="F181" s="234" t="s">
        <v>216</v>
      </c>
      <c r="G181" s="231"/>
      <c r="H181" s="235">
        <v>0.57599999999999996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139</v>
      </c>
      <c r="AU181" s="241" t="s">
        <v>83</v>
      </c>
      <c r="AV181" s="13" t="s">
        <v>83</v>
      </c>
      <c r="AW181" s="13" t="s">
        <v>30</v>
      </c>
      <c r="AX181" s="13" t="s">
        <v>73</v>
      </c>
      <c r="AY181" s="241" t="s">
        <v>131</v>
      </c>
    </row>
    <row r="182" s="14" customFormat="1">
      <c r="A182" s="14"/>
      <c r="B182" s="242"/>
      <c r="C182" s="243"/>
      <c r="D182" s="232" t="s">
        <v>139</v>
      </c>
      <c r="E182" s="244" t="s">
        <v>1</v>
      </c>
      <c r="F182" s="245" t="s">
        <v>141</v>
      </c>
      <c r="G182" s="243"/>
      <c r="H182" s="246">
        <v>0.57599999999999996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139</v>
      </c>
      <c r="AU182" s="252" t="s">
        <v>83</v>
      </c>
      <c r="AV182" s="14" t="s">
        <v>138</v>
      </c>
      <c r="AW182" s="14" t="s">
        <v>30</v>
      </c>
      <c r="AX182" s="14" t="s">
        <v>81</v>
      </c>
      <c r="AY182" s="252" t="s">
        <v>131</v>
      </c>
    </row>
    <row r="183" s="2" customFormat="1" ht="24.15" customHeight="1">
      <c r="A183" s="37"/>
      <c r="B183" s="38"/>
      <c r="C183" s="217" t="s">
        <v>217</v>
      </c>
      <c r="D183" s="217" t="s">
        <v>133</v>
      </c>
      <c r="E183" s="218" t="s">
        <v>218</v>
      </c>
      <c r="F183" s="219" t="s">
        <v>219</v>
      </c>
      <c r="G183" s="220" t="s">
        <v>144</v>
      </c>
      <c r="H183" s="221">
        <v>0.90000000000000002</v>
      </c>
      <c r="I183" s="222"/>
      <c r="J183" s="223">
        <f>ROUND(I183*H183,2)</f>
        <v>0</v>
      </c>
      <c r="K183" s="219" t="s">
        <v>137</v>
      </c>
      <c r="L183" s="43"/>
      <c r="M183" s="224" t="s">
        <v>1</v>
      </c>
      <c r="N183" s="225" t="s">
        <v>38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138</v>
      </c>
      <c r="AT183" s="228" t="s">
        <v>133</v>
      </c>
      <c r="AU183" s="228" t="s">
        <v>83</v>
      </c>
      <c r="AY183" s="16" t="s">
        <v>131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81</v>
      </c>
      <c r="BK183" s="229">
        <f>ROUND(I183*H183,2)</f>
        <v>0</v>
      </c>
      <c r="BL183" s="16" t="s">
        <v>138</v>
      </c>
      <c r="BM183" s="228" t="s">
        <v>220</v>
      </c>
    </row>
    <row r="184" s="2" customFormat="1" ht="24.15" customHeight="1">
      <c r="A184" s="37"/>
      <c r="B184" s="38"/>
      <c r="C184" s="217" t="s">
        <v>183</v>
      </c>
      <c r="D184" s="217" t="s">
        <v>133</v>
      </c>
      <c r="E184" s="218" t="s">
        <v>221</v>
      </c>
      <c r="F184" s="219" t="s">
        <v>222</v>
      </c>
      <c r="G184" s="220" t="s">
        <v>144</v>
      </c>
      <c r="H184" s="221">
        <v>0.90000000000000002</v>
      </c>
      <c r="I184" s="222"/>
      <c r="J184" s="223">
        <f>ROUND(I184*H184,2)</f>
        <v>0</v>
      </c>
      <c r="K184" s="219" t="s">
        <v>137</v>
      </c>
      <c r="L184" s="43"/>
      <c r="M184" s="224" t="s">
        <v>1</v>
      </c>
      <c r="N184" s="225" t="s">
        <v>38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138</v>
      </c>
      <c r="AT184" s="228" t="s">
        <v>133</v>
      </c>
      <c r="AU184" s="228" t="s">
        <v>83</v>
      </c>
      <c r="AY184" s="16" t="s">
        <v>131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138</v>
      </c>
      <c r="BM184" s="228" t="s">
        <v>223</v>
      </c>
    </row>
    <row r="185" s="2" customFormat="1" ht="24.15" customHeight="1">
      <c r="A185" s="37"/>
      <c r="B185" s="38"/>
      <c r="C185" s="217" t="s">
        <v>224</v>
      </c>
      <c r="D185" s="217" t="s">
        <v>133</v>
      </c>
      <c r="E185" s="218" t="s">
        <v>225</v>
      </c>
      <c r="F185" s="219" t="s">
        <v>226</v>
      </c>
      <c r="G185" s="220" t="s">
        <v>144</v>
      </c>
      <c r="H185" s="221">
        <v>7</v>
      </c>
      <c r="I185" s="222"/>
      <c r="J185" s="223">
        <f>ROUND(I185*H185,2)</f>
        <v>0</v>
      </c>
      <c r="K185" s="219" t="s">
        <v>137</v>
      </c>
      <c r="L185" s="43"/>
      <c r="M185" s="224" t="s">
        <v>1</v>
      </c>
      <c r="N185" s="225" t="s">
        <v>38</v>
      </c>
      <c r="O185" s="90"/>
      <c r="P185" s="226">
        <f>O185*H185</f>
        <v>0</v>
      </c>
      <c r="Q185" s="226">
        <v>3.0567250000000001</v>
      </c>
      <c r="R185" s="226">
        <f>Q185*H185</f>
        <v>21.397075000000001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138</v>
      </c>
      <c r="AT185" s="228" t="s">
        <v>133</v>
      </c>
      <c r="AU185" s="228" t="s">
        <v>83</v>
      </c>
      <c r="AY185" s="16" t="s">
        <v>131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81</v>
      </c>
      <c r="BK185" s="229">
        <f>ROUND(I185*H185,2)</f>
        <v>0</v>
      </c>
      <c r="BL185" s="16" t="s">
        <v>138</v>
      </c>
      <c r="BM185" s="228" t="s">
        <v>227</v>
      </c>
    </row>
    <row r="186" s="13" customFormat="1">
      <c r="A186" s="13"/>
      <c r="B186" s="230"/>
      <c r="C186" s="231"/>
      <c r="D186" s="232" t="s">
        <v>139</v>
      </c>
      <c r="E186" s="233" t="s">
        <v>1</v>
      </c>
      <c r="F186" s="234" t="s">
        <v>228</v>
      </c>
      <c r="G186" s="231"/>
      <c r="H186" s="235">
        <v>7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139</v>
      </c>
      <c r="AU186" s="241" t="s">
        <v>83</v>
      </c>
      <c r="AV186" s="13" t="s">
        <v>83</v>
      </c>
      <c r="AW186" s="13" t="s">
        <v>30</v>
      </c>
      <c r="AX186" s="13" t="s">
        <v>73</v>
      </c>
      <c r="AY186" s="241" t="s">
        <v>131</v>
      </c>
    </row>
    <row r="187" s="14" customFormat="1">
      <c r="A187" s="14"/>
      <c r="B187" s="242"/>
      <c r="C187" s="243"/>
      <c r="D187" s="232" t="s">
        <v>139</v>
      </c>
      <c r="E187" s="244" t="s">
        <v>1</v>
      </c>
      <c r="F187" s="245" t="s">
        <v>141</v>
      </c>
      <c r="G187" s="243"/>
      <c r="H187" s="246">
        <v>7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139</v>
      </c>
      <c r="AU187" s="252" t="s">
        <v>83</v>
      </c>
      <c r="AV187" s="14" t="s">
        <v>138</v>
      </c>
      <c r="AW187" s="14" t="s">
        <v>30</v>
      </c>
      <c r="AX187" s="14" t="s">
        <v>81</v>
      </c>
      <c r="AY187" s="252" t="s">
        <v>131</v>
      </c>
    </row>
    <row r="188" s="2" customFormat="1" ht="24.15" customHeight="1">
      <c r="A188" s="37"/>
      <c r="B188" s="38"/>
      <c r="C188" s="217" t="s">
        <v>187</v>
      </c>
      <c r="D188" s="217" t="s">
        <v>133</v>
      </c>
      <c r="E188" s="218" t="s">
        <v>229</v>
      </c>
      <c r="F188" s="219" t="s">
        <v>230</v>
      </c>
      <c r="G188" s="220" t="s">
        <v>144</v>
      </c>
      <c r="H188" s="221">
        <v>7</v>
      </c>
      <c r="I188" s="222"/>
      <c r="J188" s="223">
        <f>ROUND(I188*H188,2)</f>
        <v>0</v>
      </c>
      <c r="K188" s="219" t="s">
        <v>137</v>
      </c>
      <c r="L188" s="43"/>
      <c r="M188" s="224" t="s">
        <v>1</v>
      </c>
      <c r="N188" s="225" t="s">
        <v>38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138</v>
      </c>
      <c r="AT188" s="228" t="s">
        <v>133</v>
      </c>
      <c r="AU188" s="228" t="s">
        <v>83</v>
      </c>
      <c r="AY188" s="16" t="s">
        <v>131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81</v>
      </c>
      <c r="BK188" s="229">
        <f>ROUND(I188*H188,2)</f>
        <v>0</v>
      </c>
      <c r="BL188" s="16" t="s">
        <v>138</v>
      </c>
      <c r="BM188" s="228" t="s">
        <v>231</v>
      </c>
    </row>
    <row r="189" s="2" customFormat="1" ht="24.15" customHeight="1">
      <c r="A189" s="37"/>
      <c r="B189" s="38"/>
      <c r="C189" s="217" t="s">
        <v>7</v>
      </c>
      <c r="D189" s="217" t="s">
        <v>133</v>
      </c>
      <c r="E189" s="218" t="s">
        <v>232</v>
      </c>
      <c r="F189" s="219" t="s">
        <v>233</v>
      </c>
      <c r="G189" s="220" t="s">
        <v>172</v>
      </c>
      <c r="H189" s="221">
        <v>18.699999999999999</v>
      </c>
      <c r="I189" s="222"/>
      <c r="J189" s="223">
        <f>ROUND(I189*H189,2)</f>
        <v>0</v>
      </c>
      <c r="K189" s="219" t="s">
        <v>137</v>
      </c>
      <c r="L189" s="43"/>
      <c r="M189" s="224" t="s">
        <v>1</v>
      </c>
      <c r="N189" s="225" t="s">
        <v>38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138</v>
      </c>
      <c r="AT189" s="228" t="s">
        <v>133</v>
      </c>
      <c r="AU189" s="228" t="s">
        <v>83</v>
      </c>
      <c r="AY189" s="16" t="s">
        <v>131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81</v>
      </c>
      <c r="BK189" s="229">
        <f>ROUND(I189*H189,2)</f>
        <v>0</v>
      </c>
      <c r="BL189" s="16" t="s">
        <v>138</v>
      </c>
      <c r="BM189" s="228" t="s">
        <v>234</v>
      </c>
    </row>
    <row r="190" s="13" customFormat="1">
      <c r="A190" s="13"/>
      <c r="B190" s="230"/>
      <c r="C190" s="231"/>
      <c r="D190" s="232" t="s">
        <v>139</v>
      </c>
      <c r="E190" s="233" t="s">
        <v>1</v>
      </c>
      <c r="F190" s="234" t="s">
        <v>235</v>
      </c>
      <c r="G190" s="231"/>
      <c r="H190" s="235">
        <v>18.699999999999999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139</v>
      </c>
      <c r="AU190" s="241" t="s">
        <v>83</v>
      </c>
      <c r="AV190" s="13" t="s">
        <v>83</v>
      </c>
      <c r="AW190" s="13" t="s">
        <v>30</v>
      </c>
      <c r="AX190" s="13" t="s">
        <v>73</v>
      </c>
      <c r="AY190" s="241" t="s">
        <v>131</v>
      </c>
    </row>
    <row r="191" s="14" customFormat="1">
      <c r="A191" s="14"/>
      <c r="B191" s="242"/>
      <c r="C191" s="243"/>
      <c r="D191" s="232" t="s">
        <v>139</v>
      </c>
      <c r="E191" s="244" t="s">
        <v>1</v>
      </c>
      <c r="F191" s="245" t="s">
        <v>141</v>
      </c>
      <c r="G191" s="243"/>
      <c r="H191" s="246">
        <v>18.699999999999999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139</v>
      </c>
      <c r="AU191" s="252" t="s">
        <v>83</v>
      </c>
      <c r="AV191" s="14" t="s">
        <v>138</v>
      </c>
      <c r="AW191" s="14" t="s">
        <v>30</v>
      </c>
      <c r="AX191" s="14" t="s">
        <v>81</v>
      </c>
      <c r="AY191" s="252" t="s">
        <v>131</v>
      </c>
    </row>
    <row r="192" s="2" customFormat="1" ht="24.15" customHeight="1">
      <c r="A192" s="37"/>
      <c r="B192" s="38"/>
      <c r="C192" s="217" t="s">
        <v>191</v>
      </c>
      <c r="D192" s="217" t="s">
        <v>133</v>
      </c>
      <c r="E192" s="218" t="s">
        <v>236</v>
      </c>
      <c r="F192" s="219" t="s">
        <v>237</v>
      </c>
      <c r="G192" s="220" t="s">
        <v>199</v>
      </c>
      <c r="H192" s="221">
        <v>2</v>
      </c>
      <c r="I192" s="222"/>
      <c r="J192" s="223">
        <f>ROUND(I192*H192,2)</f>
        <v>0</v>
      </c>
      <c r="K192" s="219" t="s">
        <v>137</v>
      </c>
      <c r="L192" s="43"/>
      <c r="M192" s="224" t="s">
        <v>1</v>
      </c>
      <c r="N192" s="225" t="s">
        <v>38</v>
      </c>
      <c r="O192" s="90"/>
      <c r="P192" s="226">
        <f>O192*H192</f>
        <v>0</v>
      </c>
      <c r="Q192" s="226">
        <v>0.62275000000000003</v>
      </c>
      <c r="R192" s="226">
        <f>Q192*H192</f>
        <v>1.2455000000000001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138</v>
      </c>
      <c r="AT192" s="228" t="s">
        <v>133</v>
      </c>
      <c r="AU192" s="228" t="s">
        <v>83</v>
      </c>
      <c r="AY192" s="16" t="s">
        <v>131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81</v>
      </c>
      <c r="BK192" s="229">
        <f>ROUND(I192*H192,2)</f>
        <v>0</v>
      </c>
      <c r="BL192" s="16" t="s">
        <v>138</v>
      </c>
      <c r="BM192" s="228" t="s">
        <v>238</v>
      </c>
    </row>
    <row r="193" s="2" customFormat="1" ht="16.5" customHeight="1">
      <c r="A193" s="37"/>
      <c r="B193" s="38"/>
      <c r="C193" s="253" t="s">
        <v>239</v>
      </c>
      <c r="D193" s="253" t="s">
        <v>184</v>
      </c>
      <c r="E193" s="254" t="s">
        <v>240</v>
      </c>
      <c r="F193" s="255" t="s">
        <v>241</v>
      </c>
      <c r="G193" s="256" t="s">
        <v>144</v>
      </c>
      <c r="H193" s="257">
        <v>7.2000000000000002</v>
      </c>
      <c r="I193" s="258"/>
      <c r="J193" s="259">
        <f>ROUND(I193*H193,2)</f>
        <v>0</v>
      </c>
      <c r="K193" s="255" t="s">
        <v>1</v>
      </c>
      <c r="L193" s="260"/>
      <c r="M193" s="261" t="s">
        <v>1</v>
      </c>
      <c r="N193" s="262" t="s">
        <v>38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156</v>
      </c>
      <c r="AT193" s="228" t="s">
        <v>184</v>
      </c>
      <c r="AU193" s="228" t="s">
        <v>83</v>
      </c>
      <c r="AY193" s="16" t="s">
        <v>131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81</v>
      </c>
      <c r="BK193" s="229">
        <f>ROUND(I193*H193,2)</f>
        <v>0</v>
      </c>
      <c r="BL193" s="16" t="s">
        <v>138</v>
      </c>
      <c r="BM193" s="228" t="s">
        <v>242</v>
      </c>
    </row>
    <row r="194" s="2" customFormat="1">
      <c r="A194" s="37"/>
      <c r="B194" s="38"/>
      <c r="C194" s="39"/>
      <c r="D194" s="232" t="s">
        <v>205</v>
      </c>
      <c r="E194" s="39"/>
      <c r="F194" s="263" t="s">
        <v>243</v>
      </c>
      <c r="G194" s="39"/>
      <c r="H194" s="39"/>
      <c r="I194" s="264"/>
      <c r="J194" s="39"/>
      <c r="K194" s="39"/>
      <c r="L194" s="43"/>
      <c r="M194" s="265"/>
      <c r="N194" s="266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205</v>
      </c>
      <c r="AU194" s="16" t="s">
        <v>83</v>
      </c>
    </row>
    <row r="195" s="13" customFormat="1">
      <c r="A195" s="13"/>
      <c r="B195" s="230"/>
      <c r="C195" s="231"/>
      <c r="D195" s="232" t="s">
        <v>139</v>
      </c>
      <c r="E195" s="233" t="s">
        <v>1</v>
      </c>
      <c r="F195" s="234" t="s">
        <v>244</v>
      </c>
      <c r="G195" s="231"/>
      <c r="H195" s="235">
        <v>7.2000000000000002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139</v>
      </c>
      <c r="AU195" s="241" t="s">
        <v>83</v>
      </c>
      <c r="AV195" s="13" t="s">
        <v>83</v>
      </c>
      <c r="AW195" s="13" t="s">
        <v>30</v>
      </c>
      <c r="AX195" s="13" t="s">
        <v>73</v>
      </c>
      <c r="AY195" s="241" t="s">
        <v>131</v>
      </c>
    </row>
    <row r="196" s="14" customFormat="1">
      <c r="A196" s="14"/>
      <c r="B196" s="242"/>
      <c r="C196" s="243"/>
      <c r="D196" s="232" t="s">
        <v>139</v>
      </c>
      <c r="E196" s="244" t="s">
        <v>1</v>
      </c>
      <c r="F196" s="245" t="s">
        <v>141</v>
      </c>
      <c r="G196" s="243"/>
      <c r="H196" s="246">
        <v>7.2000000000000002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139</v>
      </c>
      <c r="AU196" s="252" t="s">
        <v>83</v>
      </c>
      <c r="AV196" s="14" t="s">
        <v>138</v>
      </c>
      <c r="AW196" s="14" t="s">
        <v>30</v>
      </c>
      <c r="AX196" s="14" t="s">
        <v>81</v>
      </c>
      <c r="AY196" s="252" t="s">
        <v>131</v>
      </c>
    </row>
    <row r="197" s="2" customFormat="1" ht="21.75" customHeight="1">
      <c r="A197" s="37"/>
      <c r="B197" s="38"/>
      <c r="C197" s="217" t="s">
        <v>194</v>
      </c>
      <c r="D197" s="217" t="s">
        <v>133</v>
      </c>
      <c r="E197" s="218" t="s">
        <v>245</v>
      </c>
      <c r="F197" s="219" t="s">
        <v>246</v>
      </c>
      <c r="G197" s="220" t="s">
        <v>199</v>
      </c>
      <c r="H197" s="221">
        <v>4</v>
      </c>
      <c r="I197" s="222"/>
      <c r="J197" s="223">
        <f>ROUND(I197*H197,2)</f>
        <v>0</v>
      </c>
      <c r="K197" s="219" t="s">
        <v>1</v>
      </c>
      <c r="L197" s="43"/>
      <c r="M197" s="224" t="s">
        <v>1</v>
      </c>
      <c r="N197" s="225" t="s">
        <v>38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138</v>
      </c>
      <c r="AT197" s="228" t="s">
        <v>133</v>
      </c>
      <c r="AU197" s="228" t="s">
        <v>83</v>
      </c>
      <c r="AY197" s="16" t="s">
        <v>131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81</v>
      </c>
      <c r="BK197" s="229">
        <f>ROUND(I197*H197,2)</f>
        <v>0</v>
      </c>
      <c r="BL197" s="16" t="s">
        <v>138</v>
      </c>
      <c r="BM197" s="228" t="s">
        <v>247</v>
      </c>
    </row>
    <row r="198" s="13" customFormat="1">
      <c r="A198" s="13"/>
      <c r="B198" s="230"/>
      <c r="C198" s="231"/>
      <c r="D198" s="232" t="s">
        <v>139</v>
      </c>
      <c r="E198" s="233" t="s">
        <v>1</v>
      </c>
      <c r="F198" s="234" t="s">
        <v>248</v>
      </c>
      <c r="G198" s="231"/>
      <c r="H198" s="235">
        <v>4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139</v>
      </c>
      <c r="AU198" s="241" t="s">
        <v>83</v>
      </c>
      <c r="AV198" s="13" t="s">
        <v>83</v>
      </c>
      <c r="AW198" s="13" t="s">
        <v>30</v>
      </c>
      <c r="AX198" s="13" t="s">
        <v>73</v>
      </c>
      <c r="AY198" s="241" t="s">
        <v>131</v>
      </c>
    </row>
    <row r="199" s="14" customFormat="1">
      <c r="A199" s="14"/>
      <c r="B199" s="242"/>
      <c r="C199" s="243"/>
      <c r="D199" s="232" t="s">
        <v>139</v>
      </c>
      <c r="E199" s="244" t="s">
        <v>1</v>
      </c>
      <c r="F199" s="245" t="s">
        <v>141</v>
      </c>
      <c r="G199" s="243"/>
      <c r="H199" s="246">
        <v>4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139</v>
      </c>
      <c r="AU199" s="252" t="s">
        <v>83</v>
      </c>
      <c r="AV199" s="14" t="s">
        <v>138</v>
      </c>
      <c r="AW199" s="14" t="s">
        <v>30</v>
      </c>
      <c r="AX199" s="14" t="s">
        <v>81</v>
      </c>
      <c r="AY199" s="252" t="s">
        <v>131</v>
      </c>
    </row>
    <row r="200" s="2" customFormat="1" ht="16.5" customHeight="1">
      <c r="A200" s="37"/>
      <c r="B200" s="38"/>
      <c r="C200" s="253" t="s">
        <v>249</v>
      </c>
      <c r="D200" s="253" t="s">
        <v>184</v>
      </c>
      <c r="E200" s="254" t="s">
        <v>250</v>
      </c>
      <c r="F200" s="255" t="s">
        <v>251</v>
      </c>
      <c r="G200" s="256" t="s">
        <v>144</v>
      </c>
      <c r="H200" s="257">
        <v>28.199999999999999</v>
      </c>
      <c r="I200" s="258"/>
      <c r="J200" s="259">
        <f>ROUND(I200*H200,2)</f>
        <v>0</v>
      </c>
      <c r="K200" s="255" t="s">
        <v>1</v>
      </c>
      <c r="L200" s="260"/>
      <c r="M200" s="261" t="s">
        <v>1</v>
      </c>
      <c r="N200" s="262" t="s">
        <v>38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156</v>
      </c>
      <c r="AT200" s="228" t="s">
        <v>184</v>
      </c>
      <c r="AU200" s="228" t="s">
        <v>83</v>
      </c>
      <c r="AY200" s="16" t="s">
        <v>131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81</v>
      </c>
      <c r="BK200" s="229">
        <f>ROUND(I200*H200,2)</f>
        <v>0</v>
      </c>
      <c r="BL200" s="16" t="s">
        <v>138</v>
      </c>
      <c r="BM200" s="228" t="s">
        <v>252</v>
      </c>
    </row>
    <row r="201" s="2" customFormat="1">
      <c r="A201" s="37"/>
      <c r="B201" s="38"/>
      <c r="C201" s="39"/>
      <c r="D201" s="232" t="s">
        <v>205</v>
      </c>
      <c r="E201" s="39"/>
      <c r="F201" s="263" t="s">
        <v>253</v>
      </c>
      <c r="G201" s="39"/>
      <c r="H201" s="39"/>
      <c r="I201" s="264"/>
      <c r="J201" s="39"/>
      <c r="K201" s="39"/>
      <c r="L201" s="43"/>
      <c r="M201" s="265"/>
      <c r="N201" s="266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205</v>
      </c>
      <c r="AU201" s="16" t="s">
        <v>83</v>
      </c>
    </row>
    <row r="202" s="13" customFormat="1">
      <c r="A202" s="13"/>
      <c r="B202" s="230"/>
      <c r="C202" s="231"/>
      <c r="D202" s="232" t="s">
        <v>139</v>
      </c>
      <c r="E202" s="233" t="s">
        <v>1</v>
      </c>
      <c r="F202" s="234" t="s">
        <v>254</v>
      </c>
      <c r="G202" s="231"/>
      <c r="H202" s="235">
        <v>28.199999999999999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139</v>
      </c>
      <c r="AU202" s="241" t="s">
        <v>83</v>
      </c>
      <c r="AV202" s="13" t="s">
        <v>83</v>
      </c>
      <c r="AW202" s="13" t="s">
        <v>30</v>
      </c>
      <c r="AX202" s="13" t="s">
        <v>73</v>
      </c>
      <c r="AY202" s="241" t="s">
        <v>131</v>
      </c>
    </row>
    <row r="203" s="14" customFormat="1">
      <c r="A203" s="14"/>
      <c r="B203" s="242"/>
      <c r="C203" s="243"/>
      <c r="D203" s="232" t="s">
        <v>139</v>
      </c>
      <c r="E203" s="244" t="s">
        <v>1</v>
      </c>
      <c r="F203" s="245" t="s">
        <v>141</v>
      </c>
      <c r="G203" s="243"/>
      <c r="H203" s="246">
        <v>28.199999999999999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139</v>
      </c>
      <c r="AU203" s="252" t="s">
        <v>83</v>
      </c>
      <c r="AV203" s="14" t="s">
        <v>138</v>
      </c>
      <c r="AW203" s="14" t="s">
        <v>30</v>
      </c>
      <c r="AX203" s="14" t="s">
        <v>81</v>
      </c>
      <c r="AY203" s="252" t="s">
        <v>131</v>
      </c>
    </row>
    <row r="204" s="2" customFormat="1" ht="24.15" customHeight="1">
      <c r="A204" s="37"/>
      <c r="B204" s="38"/>
      <c r="C204" s="217" t="s">
        <v>200</v>
      </c>
      <c r="D204" s="217" t="s">
        <v>133</v>
      </c>
      <c r="E204" s="218" t="s">
        <v>255</v>
      </c>
      <c r="F204" s="219" t="s">
        <v>256</v>
      </c>
      <c r="G204" s="220" t="s">
        <v>144</v>
      </c>
      <c r="H204" s="221">
        <v>0.90000000000000002</v>
      </c>
      <c r="I204" s="222"/>
      <c r="J204" s="223">
        <f>ROUND(I204*H204,2)</f>
        <v>0</v>
      </c>
      <c r="K204" s="219" t="s">
        <v>137</v>
      </c>
      <c r="L204" s="43"/>
      <c r="M204" s="224" t="s">
        <v>1</v>
      </c>
      <c r="N204" s="225" t="s">
        <v>38</v>
      </c>
      <c r="O204" s="90"/>
      <c r="P204" s="226">
        <f>O204*H204</f>
        <v>0</v>
      </c>
      <c r="Q204" s="226">
        <v>2.6843599999999999</v>
      </c>
      <c r="R204" s="226">
        <f>Q204*H204</f>
        <v>2.415924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138</v>
      </c>
      <c r="AT204" s="228" t="s">
        <v>133</v>
      </c>
      <c r="AU204" s="228" t="s">
        <v>83</v>
      </c>
      <c r="AY204" s="16" t="s">
        <v>131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81</v>
      </c>
      <c r="BK204" s="229">
        <f>ROUND(I204*H204,2)</f>
        <v>0</v>
      </c>
      <c r="BL204" s="16" t="s">
        <v>138</v>
      </c>
      <c r="BM204" s="228" t="s">
        <v>257</v>
      </c>
    </row>
    <row r="205" s="2" customFormat="1" ht="24.15" customHeight="1">
      <c r="A205" s="37"/>
      <c r="B205" s="38"/>
      <c r="C205" s="217" t="s">
        <v>258</v>
      </c>
      <c r="D205" s="217" t="s">
        <v>133</v>
      </c>
      <c r="E205" s="218" t="s">
        <v>259</v>
      </c>
      <c r="F205" s="219" t="s">
        <v>260</v>
      </c>
      <c r="G205" s="220" t="s">
        <v>144</v>
      </c>
      <c r="H205" s="221">
        <v>0.90000000000000002</v>
      </c>
      <c r="I205" s="222"/>
      <c r="J205" s="223">
        <f>ROUND(I205*H205,2)</f>
        <v>0</v>
      </c>
      <c r="K205" s="219" t="s">
        <v>137</v>
      </c>
      <c r="L205" s="43"/>
      <c r="M205" s="224" t="s">
        <v>1</v>
      </c>
      <c r="N205" s="225" t="s">
        <v>38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138</v>
      </c>
      <c r="AT205" s="228" t="s">
        <v>133</v>
      </c>
      <c r="AU205" s="228" t="s">
        <v>83</v>
      </c>
      <c r="AY205" s="16" t="s">
        <v>131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81</v>
      </c>
      <c r="BK205" s="229">
        <f>ROUND(I205*H205,2)</f>
        <v>0</v>
      </c>
      <c r="BL205" s="16" t="s">
        <v>138</v>
      </c>
      <c r="BM205" s="228" t="s">
        <v>261</v>
      </c>
    </row>
    <row r="206" s="12" customFormat="1" ht="22.8" customHeight="1">
      <c r="A206" s="12"/>
      <c r="B206" s="201"/>
      <c r="C206" s="202"/>
      <c r="D206" s="203" t="s">
        <v>72</v>
      </c>
      <c r="E206" s="215" t="s">
        <v>138</v>
      </c>
      <c r="F206" s="215" t="s">
        <v>262</v>
      </c>
      <c r="G206" s="202"/>
      <c r="H206" s="202"/>
      <c r="I206" s="205"/>
      <c r="J206" s="216">
        <f>BK206</f>
        <v>0</v>
      </c>
      <c r="K206" s="202"/>
      <c r="L206" s="207"/>
      <c r="M206" s="208"/>
      <c r="N206" s="209"/>
      <c r="O206" s="209"/>
      <c r="P206" s="210">
        <f>SUM(P207:P243)</f>
        <v>0</v>
      </c>
      <c r="Q206" s="209"/>
      <c r="R206" s="210">
        <f>SUM(R207:R243)</f>
        <v>301.50961776288</v>
      </c>
      <c r="S206" s="209"/>
      <c r="T206" s="211">
        <f>SUM(T207:T243)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2" t="s">
        <v>81</v>
      </c>
      <c r="AT206" s="213" t="s">
        <v>72</v>
      </c>
      <c r="AU206" s="213" t="s">
        <v>81</v>
      </c>
      <c r="AY206" s="212" t="s">
        <v>131</v>
      </c>
      <c r="BK206" s="214">
        <f>SUM(BK207:BK243)</f>
        <v>0</v>
      </c>
    </row>
    <row r="207" s="2" customFormat="1" ht="16.5" customHeight="1">
      <c r="A207" s="37"/>
      <c r="B207" s="38"/>
      <c r="C207" s="217" t="s">
        <v>204</v>
      </c>
      <c r="D207" s="217" t="s">
        <v>133</v>
      </c>
      <c r="E207" s="218" t="s">
        <v>263</v>
      </c>
      <c r="F207" s="219" t="s">
        <v>264</v>
      </c>
      <c r="G207" s="220" t="s">
        <v>161</v>
      </c>
      <c r="H207" s="221">
        <v>61.485999999999997</v>
      </c>
      <c r="I207" s="222"/>
      <c r="J207" s="223">
        <f>ROUND(I207*H207,2)</f>
        <v>0</v>
      </c>
      <c r="K207" s="219" t="s">
        <v>1</v>
      </c>
      <c r="L207" s="43"/>
      <c r="M207" s="224" t="s">
        <v>1</v>
      </c>
      <c r="N207" s="225" t="s">
        <v>38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138</v>
      </c>
      <c r="AT207" s="228" t="s">
        <v>133</v>
      </c>
      <c r="AU207" s="228" t="s">
        <v>83</v>
      </c>
      <c r="AY207" s="16" t="s">
        <v>131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81</v>
      </c>
      <c r="BK207" s="229">
        <f>ROUND(I207*H207,2)</f>
        <v>0</v>
      </c>
      <c r="BL207" s="16" t="s">
        <v>138</v>
      </c>
      <c r="BM207" s="228" t="s">
        <v>265</v>
      </c>
    </row>
    <row r="208" s="2" customFormat="1">
      <c r="A208" s="37"/>
      <c r="B208" s="38"/>
      <c r="C208" s="39"/>
      <c r="D208" s="232" t="s">
        <v>205</v>
      </c>
      <c r="E208" s="39"/>
      <c r="F208" s="263" t="s">
        <v>266</v>
      </c>
      <c r="G208" s="39"/>
      <c r="H208" s="39"/>
      <c r="I208" s="264"/>
      <c r="J208" s="39"/>
      <c r="K208" s="39"/>
      <c r="L208" s="43"/>
      <c r="M208" s="265"/>
      <c r="N208" s="266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205</v>
      </c>
      <c r="AU208" s="16" t="s">
        <v>83</v>
      </c>
    </row>
    <row r="209" s="13" customFormat="1">
      <c r="A209" s="13"/>
      <c r="B209" s="230"/>
      <c r="C209" s="231"/>
      <c r="D209" s="232" t="s">
        <v>139</v>
      </c>
      <c r="E209" s="233" t="s">
        <v>1</v>
      </c>
      <c r="F209" s="234" t="s">
        <v>267</v>
      </c>
      <c r="G209" s="231"/>
      <c r="H209" s="235">
        <v>61.485999999999997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139</v>
      </c>
      <c r="AU209" s="241" t="s">
        <v>83</v>
      </c>
      <c r="AV209" s="13" t="s">
        <v>83</v>
      </c>
      <c r="AW209" s="13" t="s">
        <v>30</v>
      </c>
      <c r="AX209" s="13" t="s">
        <v>73</v>
      </c>
      <c r="AY209" s="241" t="s">
        <v>131</v>
      </c>
    </row>
    <row r="210" s="14" customFormat="1">
      <c r="A210" s="14"/>
      <c r="B210" s="242"/>
      <c r="C210" s="243"/>
      <c r="D210" s="232" t="s">
        <v>139</v>
      </c>
      <c r="E210" s="244" t="s">
        <v>1</v>
      </c>
      <c r="F210" s="245" t="s">
        <v>141</v>
      </c>
      <c r="G210" s="243"/>
      <c r="H210" s="246">
        <v>61.485999999999997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139</v>
      </c>
      <c r="AU210" s="252" t="s">
        <v>83</v>
      </c>
      <c r="AV210" s="14" t="s">
        <v>138</v>
      </c>
      <c r="AW210" s="14" t="s">
        <v>30</v>
      </c>
      <c r="AX210" s="14" t="s">
        <v>81</v>
      </c>
      <c r="AY210" s="252" t="s">
        <v>131</v>
      </c>
    </row>
    <row r="211" s="2" customFormat="1" ht="21.75" customHeight="1">
      <c r="A211" s="37"/>
      <c r="B211" s="38"/>
      <c r="C211" s="217" t="s">
        <v>268</v>
      </c>
      <c r="D211" s="217" t="s">
        <v>133</v>
      </c>
      <c r="E211" s="218" t="s">
        <v>269</v>
      </c>
      <c r="F211" s="219" t="s">
        <v>270</v>
      </c>
      <c r="G211" s="220" t="s">
        <v>144</v>
      </c>
      <c r="H211" s="221">
        <v>4.4199999999999999</v>
      </c>
      <c r="I211" s="222"/>
      <c r="J211" s="223">
        <f>ROUND(I211*H211,2)</f>
        <v>0</v>
      </c>
      <c r="K211" s="219" t="s">
        <v>137</v>
      </c>
      <c r="L211" s="43"/>
      <c r="M211" s="224" t="s">
        <v>1</v>
      </c>
      <c r="N211" s="225" t="s">
        <v>38</v>
      </c>
      <c r="O211" s="90"/>
      <c r="P211" s="226">
        <f>O211*H211</f>
        <v>0</v>
      </c>
      <c r="Q211" s="226">
        <v>2.4777520000000002</v>
      </c>
      <c r="R211" s="226">
        <f>Q211*H211</f>
        <v>10.95166384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138</v>
      </c>
      <c r="AT211" s="228" t="s">
        <v>133</v>
      </c>
      <c r="AU211" s="228" t="s">
        <v>83</v>
      </c>
      <c r="AY211" s="16" t="s">
        <v>131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81</v>
      </c>
      <c r="BK211" s="229">
        <f>ROUND(I211*H211,2)</f>
        <v>0</v>
      </c>
      <c r="BL211" s="16" t="s">
        <v>138</v>
      </c>
      <c r="BM211" s="228" t="s">
        <v>271</v>
      </c>
    </row>
    <row r="212" s="13" customFormat="1">
      <c r="A212" s="13"/>
      <c r="B212" s="230"/>
      <c r="C212" s="231"/>
      <c r="D212" s="232" t="s">
        <v>139</v>
      </c>
      <c r="E212" s="233" t="s">
        <v>1</v>
      </c>
      <c r="F212" s="234" t="s">
        <v>272</v>
      </c>
      <c r="G212" s="231"/>
      <c r="H212" s="235">
        <v>4.4199999999999999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139</v>
      </c>
      <c r="AU212" s="241" t="s">
        <v>83</v>
      </c>
      <c r="AV212" s="13" t="s">
        <v>83</v>
      </c>
      <c r="AW212" s="13" t="s">
        <v>30</v>
      </c>
      <c r="AX212" s="13" t="s">
        <v>73</v>
      </c>
      <c r="AY212" s="241" t="s">
        <v>131</v>
      </c>
    </row>
    <row r="213" s="14" customFormat="1">
      <c r="A213" s="14"/>
      <c r="B213" s="242"/>
      <c r="C213" s="243"/>
      <c r="D213" s="232" t="s">
        <v>139</v>
      </c>
      <c r="E213" s="244" t="s">
        <v>1</v>
      </c>
      <c r="F213" s="245" t="s">
        <v>141</v>
      </c>
      <c r="G213" s="243"/>
      <c r="H213" s="246">
        <v>4.4199999999999999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139</v>
      </c>
      <c r="AU213" s="252" t="s">
        <v>83</v>
      </c>
      <c r="AV213" s="14" t="s">
        <v>138</v>
      </c>
      <c r="AW213" s="14" t="s">
        <v>30</v>
      </c>
      <c r="AX213" s="14" t="s">
        <v>81</v>
      </c>
      <c r="AY213" s="252" t="s">
        <v>131</v>
      </c>
    </row>
    <row r="214" s="2" customFormat="1" ht="24.15" customHeight="1">
      <c r="A214" s="37"/>
      <c r="B214" s="38"/>
      <c r="C214" s="217" t="s">
        <v>210</v>
      </c>
      <c r="D214" s="217" t="s">
        <v>133</v>
      </c>
      <c r="E214" s="218" t="s">
        <v>273</v>
      </c>
      <c r="F214" s="219" t="s">
        <v>274</v>
      </c>
      <c r="G214" s="220" t="s">
        <v>144</v>
      </c>
      <c r="H214" s="221">
        <v>4.4199999999999999</v>
      </c>
      <c r="I214" s="222"/>
      <c r="J214" s="223">
        <f>ROUND(I214*H214,2)</f>
        <v>0</v>
      </c>
      <c r="K214" s="219" t="s">
        <v>137</v>
      </c>
      <c r="L214" s="43"/>
      <c r="M214" s="224" t="s">
        <v>1</v>
      </c>
      <c r="N214" s="225" t="s">
        <v>38</v>
      </c>
      <c r="O214" s="90"/>
      <c r="P214" s="226">
        <f>O214*H214</f>
        <v>0</v>
      </c>
      <c r="Q214" s="226">
        <v>0.048579999999999998</v>
      </c>
      <c r="R214" s="226">
        <f>Q214*H214</f>
        <v>0.21472359999999999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138</v>
      </c>
      <c r="AT214" s="228" t="s">
        <v>133</v>
      </c>
      <c r="AU214" s="228" t="s">
        <v>83</v>
      </c>
      <c r="AY214" s="16" t="s">
        <v>131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81</v>
      </c>
      <c r="BK214" s="229">
        <f>ROUND(I214*H214,2)</f>
        <v>0</v>
      </c>
      <c r="BL214" s="16" t="s">
        <v>138</v>
      </c>
      <c r="BM214" s="228" t="s">
        <v>275</v>
      </c>
    </row>
    <row r="215" s="2" customFormat="1" ht="16.5" customHeight="1">
      <c r="A215" s="37"/>
      <c r="B215" s="38"/>
      <c r="C215" s="217" t="s">
        <v>276</v>
      </c>
      <c r="D215" s="217" t="s">
        <v>133</v>
      </c>
      <c r="E215" s="218" t="s">
        <v>277</v>
      </c>
      <c r="F215" s="219" t="s">
        <v>278</v>
      </c>
      <c r="G215" s="220" t="s">
        <v>136</v>
      </c>
      <c r="H215" s="221">
        <v>20.135999999999999</v>
      </c>
      <c r="I215" s="222"/>
      <c r="J215" s="223">
        <f>ROUND(I215*H215,2)</f>
        <v>0</v>
      </c>
      <c r="K215" s="219" t="s">
        <v>137</v>
      </c>
      <c r="L215" s="43"/>
      <c r="M215" s="224" t="s">
        <v>1</v>
      </c>
      <c r="N215" s="225" t="s">
        <v>38</v>
      </c>
      <c r="O215" s="90"/>
      <c r="P215" s="226">
        <f>O215*H215</f>
        <v>0</v>
      </c>
      <c r="Q215" s="226">
        <v>0.01360718</v>
      </c>
      <c r="R215" s="226">
        <f>Q215*H215</f>
        <v>0.27399417647999996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138</v>
      </c>
      <c r="AT215" s="228" t="s">
        <v>133</v>
      </c>
      <c r="AU215" s="228" t="s">
        <v>83</v>
      </c>
      <c r="AY215" s="16" t="s">
        <v>131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81</v>
      </c>
      <c r="BK215" s="229">
        <f>ROUND(I215*H215,2)</f>
        <v>0</v>
      </c>
      <c r="BL215" s="16" t="s">
        <v>138</v>
      </c>
      <c r="BM215" s="228" t="s">
        <v>279</v>
      </c>
    </row>
    <row r="216" s="13" customFormat="1">
      <c r="A216" s="13"/>
      <c r="B216" s="230"/>
      <c r="C216" s="231"/>
      <c r="D216" s="232" t="s">
        <v>139</v>
      </c>
      <c r="E216" s="233" t="s">
        <v>1</v>
      </c>
      <c r="F216" s="234" t="s">
        <v>280</v>
      </c>
      <c r="G216" s="231"/>
      <c r="H216" s="235">
        <v>20.135999999999999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139</v>
      </c>
      <c r="AU216" s="241" t="s">
        <v>83</v>
      </c>
      <c r="AV216" s="13" t="s">
        <v>83</v>
      </c>
      <c r="AW216" s="13" t="s">
        <v>30</v>
      </c>
      <c r="AX216" s="13" t="s">
        <v>73</v>
      </c>
      <c r="AY216" s="241" t="s">
        <v>131</v>
      </c>
    </row>
    <row r="217" s="14" customFormat="1">
      <c r="A217" s="14"/>
      <c r="B217" s="242"/>
      <c r="C217" s="243"/>
      <c r="D217" s="232" t="s">
        <v>139</v>
      </c>
      <c r="E217" s="244" t="s">
        <v>1</v>
      </c>
      <c r="F217" s="245" t="s">
        <v>141</v>
      </c>
      <c r="G217" s="243"/>
      <c r="H217" s="246">
        <v>20.135999999999999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139</v>
      </c>
      <c r="AU217" s="252" t="s">
        <v>83</v>
      </c>
      <c r="AV217" s="14" t="s">
        <v>138</v>
      </c>
      <c r="AW217" s="14" t="s">
        <v>30</v>
      </c>
      <c r="AX217" s="14" t="s">
        <v>81</v>
      </c>
      <c r="AY217" s="252" t="s">
        <v>131</v>
      </c>
    </row>
    <row r="218" s="2" customFormat="1" ht="16.5" customHeight="1">
      <c r="A218" s="37"/>
      <c r="B218" s="38"/>
      <c r="C218" s="217" t="s">
        <v>215</v>
      </c>
      <c r="D218" s="217" t="s">
        <v>133</v>
      </c>
      <c r="E218" s="218" t="s">
        <v>281</v>
      </c>
      <c r="F218" s="219" t="s">
        <v>282</v>
      </c>
      <c r="G218" s="220" t="s">
        <v>136</v>
      </c>
      <c r="H218" s="221">
        <v>20.135999999999999</v>
      </c>
      <c r="I218" s="222"/>
      <c r="J218" s="223">
        <f>ROUND(I218*H218,2)</f>
        <v>0</v>
      </c>
      <c r="K218" s="219" t="s">
        <v>137</v>
      </c>
      <c r="L218" s="43"/>
      <c r="M218" s="224" t="s">
        <v>1</v>
      </c>
      <c r="N218" s="225" t="s">
        <v>38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138</v>
      </c>
      <c r="AT218" s="228" t="s">
        <v>133</v>
      </c>
      <c r="AU218" s="228" t="s">
        <v>83</v>
      </c>
      <c r="AY218" s="16" t="s">
        <v>131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81</v>
      </c>
      <c r="BK218" s="229">
        <f>ROUND(I218*H218,2)</f>
        <v>0</v>
      </c>
      <c r="BL218" s="16" t="s">
        <v>138</v>
      </c>
      <c r="BM218" s="228" t="s">
        <v>283</v>
      </c>
    </row>
    <row r="219" s="2" customFormat="1" ht="16.5" customHeight="1">
      <c r="A219" s="37"/>
      <c r="B219" s="38"/>
      <c r="C219" s="217" t="s">
        <v>284</v>
      </c>
      <c r="D219" s="217" t="s">
        <v>133</v>
      </c>
      <c r="E219" s="218" t="s">
        <v>285</v>
      </c>
      <c r="F219" s="219" t="s">
        <v>286</v>
      </c>
      <c r="G219" s="220" t="s">
        <v>161</v>
      </c>
      <c r="H219" s="221">
        <v>0.53400000000000003</v>
      </c>
      <c r="I219" s="222"/>
      <c r="J219" s="223">
        <f>ROUND(I219*H219,2)</f>
        <v>0</v>
      </c>
      <c r="K219" s="219" t="s">
        <v>137</v>
      </c>
      <c r="L219" s="43"/>
      <c r="M219" s="224" t="s">
        <v>1</v>
      </c>
      <c r="N219" s="225" t="s">
        <v>38</v>
      </c>
      <c r="O219" s="90"/>
      <c r="P219" s="226">
        <f>O219*H219</f>
        <v>0</v>
      </c>
      <c r="Q219" s="226">
        <v>1.0486896000000001</v>
      </c>
      <c r="R219" s="226">
        <f>Q219*H219</f>
        <v>0.56000024640000012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138</v>
      </c>
      <c r="AT219" s="228" t="s">
        <v>133</v>
      </c>
      <c r="AU219" s="228" t="s">
        <v>83</v>
      </c>
      <c r="AY219" s="16" t="s">
        <v>131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81</v>
      </c>
      <c r="BK219" s="229">
        <f>ROUND(I219*H219,2)</f>
        <v>0</v>
      </c>
      <c r="BL219" s="16" t="s">
        <v>138</v>
      </c>
      <c r="BM219" s="228" t="s">
        <v>287</v>
      </c>
    </row>
    <row r="220" s="13" customFormat="1">
      <c r="A220" s="13"/>
      <c r="B220" s="230"/>
      <c r="C220" s="231"/>
      <c r="D220" s="232" t="s">
        <v>139</v>
      </c>
      <c r="E220" s="233" t="s">
        <v>1</v>
      </c>
      <c r="F220" s="234" t="s">
        <v>288</v>
      </c>
      <c r="G220" s="231"/>
      <c r="H220" s="235">
        <v>0.53400000000000003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139</v>
      </c>
      <c r="AU220" s="241" t="s">
        <v>83</v>
      </c>
      <c r="AV220" s="13" t="s">
        <v>83</v>
      </c>
      <c r="AW220" s="13" t="s">
        <v>30</v>
      </c>
      <c r="AX220" s="13" t="s">
        <v>73</v>
      </c>
      <c r="AY220" s="241" t="s">
        <v>131</v>
      </c>
    </row>
    <row r="221" s="14" customFormat="1">
      <c r="A221" s="14"/>
      <c r="B221" s="242"/>
      <c r="C221" s="243"/>
      <c r="D221" s="232" t="s">
        <v>139</v>
      </c>
      <c r="E221" s="244" t="s">
        <v>1</v>
      </c>
      <c r="F221" s="245" t="s">
        <v>141</v>
      </c>
      <c r="G221" s="243"/>
      <c r="H221" s="246">
        <v>0.53400000000000003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139</v>
      </c>
      <c r="AU221" s="252" t="s">
        <v>83</v>
      </c>
      <c r="AV221" s="14" t="s">
        <v>138</v>
      </c>
      <c r="AW221" s="14" t="s">
        <v>30</v>
      </c>
      <c r="AX221" s="14" t="s">
        <v>81</v>
      </c>
      <c r="AY221" s="252" t="s">
        <v>131</v>
      </c>
    </row>
    <row r="222" s="2" customFormat="1" ht="16.5" customHeight="1">
      <c r="A222" s="37"/>
      <c r="B222" s="38"/>
      <c r="C222" s="217" t="s">
        <v>220</v>
      </c>
      <c r="D222" s="217" t="s">
        <v>133</v>
      </c>
      <c r="E222" s="218" t="s">
        <v>289</v>
      </c>
      <c r="F222" s="219" t="s">
        <v>290</v>
      </c>
      <c r="G222" s="220" t="s">
        <v>161</v>
      </c>
      <c r="H222" s="221">
        <v>8.5950000000000006</v>
      </c>
      <c r="I222" s="222"/>
      <c r="J222" s="223">
        <f>ROUND(I222*H222,2)</f>
        <v>0</v>
      </c>
      <c r="K222" s="219" t="s">
        <v>1</v>
      </c>
      <c r="L222" s="43"/>
      <c r="M222" s="224" t="s">
        <v>1</v>
      </c>
      <c r="N222" s="225" t="s">
        <v>38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138</v>
      </c>
      <c r="AT222" s="228" t="s">
        <v>133</v>
      </c>
      <c r="AU222" s="228" t="s">
        <v>83</v>
      </c>
      <c r="AY222" s="16" t="s">
        <v>131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81</v>
      </c>
      <c r="BK222" s="229">
        <f>ROUND(I222*H222,2)</f>
        <v>0</v>
      </c>
      <c r="BL222" s="16" t="s">
        <v>138</v>
      </c>
      <c r="BM222" s="228" t="s">
        <v>291</v>
      </c>
    </row>
    <row r="223" s="13" customFormat="1">
      <c r="A223" s="13"/>
      <c r="B223" s="230"/>
      <c r="C223" s="231"/>
      <c r="D223" s="232" t="s">
        <v>139</v>
      </c>
      <c r="E223" s="233" t="s">
        <v>1</v>
      </c>
      <c r="F223" s="234" t="s">
        <v>292</v>
      </c>
      <c r="G223" s="231"/>
      <c r="H223" s="235">
        <v>8.5950000000000006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139</v>
      </c>
      <c r="AU223" s="241" t="s">
        <v>83</v>
      </c>
      <c r="AV223" s="13" t="s">
        <v>83</v>
      </c>
      <c r="AW223" s="13" t="s">
        <v>30</v>
      </c>
      <c r="AX223" s="13" t="s">
        <v>73</v>
      </c>
      <c r="AY223" s="241" t="s">
        <v>131</v>
      </c>
    </row>
    <row r="224" s="14" customFormat="1">
      <c r="A224" s="14"/>
      <c r="B224" s="242"/>
      <c r="C224" s="243"/>
      <c r="D224" s="232" t="s">
        <v>139</v>
      </c>
      <c r="E224" s="244" t="s">
        <v>1</v>
      </c>
      <c r="F224" s="245" t="s">
        <v>141</v>
      </c>
      <c r="G224" s="243"/>
      <c r="H224" s="246">
        <v>8.5950000000000006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139</v>
      </c>
      <c r="AU224" s="252" t="s">
        <v>83</v>
      </c>
      <c r="AV224" s="14" t="s">
        <v>138</v>
      </c>
      <c r="AW224" s="14" t="s">
        <v>30</v>
      </c>
      <c r="AX224" s="14" t="s">
        <v>81</v>
      </c>
      <c r="AY224" s="252" t="s">
        <v>131</v>
      </c>
    </row>
    <row r="225" s="2" customFormat="1" ht="16.5" customHeight="1">
      <c r="A225" s="37"/>
      <c r="B225" s="38"/>
      <c r="C225" s="217" t="s">
        <v>293</v>
      </c>
      <c r="D225" s="217" t="s">
        <v>133</v>
      </c>
      <c r="E225" s="218" t="s">
        <v>294</v>
      </c>
      <c r="F225" s="219" t="s">
        <v>295</v>
      </c>
      <c r="G225" s="220" t="s">
        <v>161</v>
      </c>
      <c r="H225" s="221">
        <v>42.381</v>
      </c>
      <c r="I225" s="222"/>
      <c r="J225" s="223">
        <f>ROUND(I225*H225,2)</f>
        <v>0</v>
      </c>
      <c r="K225" s="219" t="s">
        <v>1</v>
      </c>
      <c r="L225" s="43"/>
      <c r="M225" s="224" t="s">
        <v>1</v>
      </c>
      <c r="N225" s="225" t="s">
        <v>38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138</v>
      </c>
      <c r="AT225" s="228" t="s">
        <v>133</v>
      </c>
      <c r="AU225" s="228" t="s">
        <v>83</v>
      </c>
      <c r="AY225" s="16" t="s">
        <v>131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81</v>
      </c>
      <c r="BK225" s="229">
        <f>ROUND(I225*H225,2)</f>
        <v>0</v>
      </c>
      <c r="BL225" s="16" t="s">
        <v>138</v>
      </c>
      <c r="BM225" s="228" t="s">
        <v>296</v>
      </c>
    </row>
    <row r="226" s="13" customFormat="1">
      <c r="A226" s="13"/>
      <c r="B226" s="230"/>
      <c r="C226" s="231"/>
      <c r="D226" s="232" t="s">
        <v>139</v>
      </c>
      <c r="E226" s="233" t="s">
        <v>1</v>
      </c>
      <c r="F226" s="234" t="s">
        <v>297</v>
      </c>
      <c r="G226" s="231"/>
      <c r="H226" s="235">
        <v>42.381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139</v>
      </c>
      <c r="AU226" s="241" t="s">
        <v>83</v>
      </c>
      <c r="AV226" s="13" t="s">
        <v>83</v>
      </c>
      <c r="AW226" s="13" t="s">
        <v>30</v>
      </c>
      <c r="AX226" s="13" t="s">
        <v>73</v>
      </c>
      <c r="AY226" s="241" t="s">
        <v>131</v>
      </c>
    </row>
    <row r="227" s="14" customFormat="1">
      <c r="A227" s="14"/>
      <c r="B227" s="242"/>
      <c r="C227" s="243"/>
      <c r="D227" s="232" t="s">
        <v>139</v>
      </c>
      <c r="E227" s="244" t="s">
        <v>1</v>
      </c>
      <c r="F227" s="245" t="s">
        <v>141</v>
      </c>
      <c r="G227" s="243"/>
      <c r="H227" s="246">
        <v>42.381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139</v>
      </c>
      <c r="AU227" s="252" t="s">
        <v>83</v>
      </c>
      <c r="AV227" s="14" t="s">
        <v>138</v>
      </c>
      <c r="AW227" s="14" t="s">
        <v>30</v>
      </c>
      <c r="AX227" s="14" t="s">
        <v>81</v>
      </c>
      <c r="AY227" s="252" t="s">
        <v>131</v>
      </c>
    </row>
    <row r="228" s="2" customFormat="1" ht="24.15" customHeight="1">
      <c r="A228" s="37"/>
      <c r="B228" s="38"/>
      <c r="C228" s="217" t="s">
        <v>223</v>
      </c>
      <c r="D228" s="217" t="s">
        <v>133</v>
      </c>
      <c r="E228" s="218" t="s">
        <v>298</v>
      </c>
      <c r="F228" s="219" t="s">
        <v>299</v>
      </c>
      <c r="G228" s="220" t="s">
        <v>136</v>
      </c>
      <c r="H228" s="221">
        <v>70</v>
      </c>
      <c r="I228" s="222"/>
      <c r="J228" s="223">
        <f>ROUND(I228*H228,2)</f>
        <v>0</v>
      </c>
      <c r="K228" s="219" t="s">
        <v>137</v>
      </c>
      <c r="L228" s="43"/>
      <c r="M228" s="224" t="s">
        <v>1</v>
      </c>
      <c r="N228" s="225" t="s">
        <v>38</v>
      </c>
      <c r="O228" s="90"/>
      <c r="P228" s="226">
        <f>O228*H228</f>
        <v>0</v>
      </c>
      <c r="Q228" s="226">
        <v>0.34190999999999999</v>
      </c>
      <c r="R228" s="226">
        <f>Q228*H228</f>
        <v>23.933699999999998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138</v>
      </c>
      <c r="AT228" s="228" t="s">
        <v>133</v>
      </c>
      <c r="AU228" s="228" t="s">
        <v>83</v>
      </c>
      <c r="AY228" s="16" t="s">
        <v>131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81</v>
      </c>
      <c r="BK228" s="229">
        <f>ROUND(I228*H228,2)</f>
        <v>0</v>
      </c>
      <c r="BL228" s="16" t="s">
        <v>138</v>
      </c>
      <c r="BM228" s="228" t="s">
        <v>300</v>
      </c>
    </row>
    <row r="229" s="13" customFormat="1">
      <c r="A229" s="13"/>
      <c r="B229" s="230"/>
      <c r="C229" s="231"/>
      <c r="D229" s="232" t="s">
        <v>139</v>
      </c>
      <c r="E229" s="233" t="s">
        <v>1</v>
      </c>
      <c r="F229" s="234" t="s">
        <v>301</v>
      </c>
      <c r="G229" s="231"/>
      <c r="H229" s="235">
        <v>70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139</v>
      </c>
      <c r="AU229" s="241" t="s">
        <v>83</v>
      </c>
      <c r="AV229" s="13" t="s">
        <v>83</v>
      </c>
      <c r="AW229" s="13" t="s">
        <v>30</v>
      </c>
      <c r="AX229" s="13" t="s">
        <v>73</v>
      </c>
      <c r="AY229" s="241" t="s">
        <v>131</v>
      </c>
    </row>
    <row r="230" s="14" customFormat="1">
      <c r="A230" s="14"/>
      <c r="B230" s="242"/>
      <c r="C230" s="243"/>
      <c r="D230" s="232" t="s">
        <v>139</v>
      </c>
      <c r="E230" s="244" t="s">
        <v>1</v>
      </c>
      <c r="F230" s="245" t="s">
        <v>141</v>
      </c>
      <c r="G230" s="243"/>
      <c r="H230" s="246">
        <v>70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139</v>
      </c>
      <c r="AU230" s="252" t="s">
        <v>83</v>
      </c>
      <c r="AV230" s="14" t="s">
        <v>138</v>
      </c>
      <c r="AW230" s="14" t="s">
        <v>30</v>
      </c>
      <c r="AX230" s="14" t="s">
        <v>81</v>
      </c>
      <c r="AY230" s="252" t="s">
        <v>131</v>
      </c>
    </row>
    <row r="231" s="2" customFormat="1" ht="24.15" customHeight="1">
      <c r="A231" s="37"/>
      <c r="B231" s="38"/>
      <c r="C231" s="217" t="s">
        <v>302</v>
      </c>
      <c r="D231" s="217" t="s">
        <v>133</v>
      </c>
      <c r="E231" s="218" t="s">
        <v>303</v>
      </c>
      <c r="F231" s="219" t="s">
        <v>304</v>
      </c>
      <c r="G231" s="220" t="s">
        <v>136</v>
      </c>
      <c r="H231" s="221">
        <v>6.1600000000000001</v>
      </c>
      <c r="I231" s="222"/>
      <c r="J231" s="223">
        <f>ROUND(I231*H231,2)</f>
        <v>0</v>
      </c>
      <c r="K231" s="219" t="s">
        <v>137</v>
      </c>
      <c r="L231" s="43"/>
      <c r="M231" s="224" t="s">
        <v>1</v>
      </c>
      <c r="N231" s="225" t="s">
        <v>38</v>
      </c>
      <c r="O231" s="90"/>
      <c r="P231" s="226">
        <f>O231*H231</f>
        <v>0</v>
      </c>
      <c r="Q231" s="226">
        <v>0.026450000000000001</v>
      </c>
      <c r="R231" s="226">
        <f>Q231*H231</f>
        <v>0.16293200000000002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138</v>
      </c>
      <c r="AT231" s="228" t="s">
        <v>133</v>
      </c>
      <c r="AU231" s="228" t="s">
        <v>83</v>
      </c>
      <c r="AY231" s="16" t="s">
        <v>131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81</v>
      </c>
      <c r="BK231" s="229">
        <f>ROUND(I231*H231,2)</f>
        <v>0</v>
      </c>
      <c r="BL231" s="16" t="s">
        <v>138</v>
      </c>
      <c r="BM231" s="228" t="s">
        <v>305</v>
      </c>
    </row>
    <row r="232" s="13" customFormat="1">
      <c r="A232" s="13"/>
      <c r="B232" s="230"/>
      <c r="C232" s="231"/>
      <c r="D232" s="232" t="s">
        <v>139</v>
      </c>
      <c r="E232" s="233" t="s">
        <v>1</v>
      </c>
      <c r="F232" s="234" t="s">
        <v>306</v>
      </c>
      <c r="G232" s="231"/>
      <c r="H232" s="235">
        <v>0.98599999999999999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139</v>
      </c>
      <c r="AU232" s="241" t="s">
        <v>83</v>
      </c>
      <c r="AV232" s="13" t="s">
        <v>83</v>
      </c>
      <c r="AW232" s="13" t="s">
        <v>30</v>
      </c>
      <c r="AX232" s="13" t="s">
        <v>73</v>
      </c>
      <c r="AY232" s="241" t="s">
        <v>131</v>
      </c>
    </row>
    <row r="233" s="13" customFormat="1">
      <c r="A233" s="13"/>
      <c r="B233" s="230"/>
      <c r="C233" s="231"/>
      <c r="D233" s="232" t="s">
        <v>139</v>
      </c>
      <c r="E233" s="233" t="s">
        <v>1</v>
      </c>
      <c r="F233" s="234" t="s">
        <v>307</v>
      </c>
      <c r="G233" s="231"/>
      <c r="H233" s="235">
        <v>5.1740000000000004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139</v>
      </c>
      <c r="AU233" s="241" t="s">
        <v>83</v>
      </c>
      <c r="AV233" s="13" t="s">
        <v>83</v>
      </c>
      <c r="AW233" s="13" t="s">
        <v>30</v>
      </c>
      <c r="AX233" s="13" t="s">
        <v>73</v>
      </c>
      <c r="AY233" s="241" t="s">
        <v>131</v>
      </c>
    </row>
    <row r="234" s="14" customFormat="1">
      <c r="A234" s="14"/>
      <c r="B234" s="242"/>
      <c r="C234" s="243"/>
      <c r="D234" s="232" t="s">
        <v>139</v>
      </c>
      <c r="E234" s="244" t="s">
        <v>1</v>
      </c>
      <c r="F234" s="245" t="s">
        <v>141</v>
      </c>
      <c r="G234" s="243"/>
      <c r="H234" s="246">
        <v>6.1600000000000001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139</v>
      </c>
      <c r="AU234" s="252" t="s">
        <v>83</v>
      </c>
      <c r="AV234" s="14" t="s">
        <v>138</v>
      </c>
      <c r="AW234" s="14" t="s">
        <v>30</v>
      </c>
      <c r="AX234" s="14" t="s">
        <v>81</v>
      </c>
      <c r="AY234" s="252" t="s">
        <v>131</v>
      </c>
    </row>
    <row r="235" s="2" customFormat="1" ht="24.15" customHeight="1">
      <c r="A235" s="37"/>
      <c r="B235" s="38"/>
      <c r="C235" s="217" t="s">
        <v>227</v>
      </c>
      <c r="D235" s="217" t="s">
        <v>133</v>
      </c>
      <c r="E235" s="218" t="s">
        <v>308</v>
      </c>
      <c r="F235" s="219" t="s">
        <v>309</v>
      </c>
      <c r="G235" s="220" t="s">
        <v>136</v>
      </c>
      <c r="H235" s="221">
        <v>6.1600000000000001</v>
      </c>
      <c r="I235" s="222"/>
      <c r="J235" s="223">
        <f>ROUND(I235*H235,2)</f>
        <v>0</v>
      </c>
      <c r="K235" s="219" t="s">
        <v>137</v>
      </c>
      <c r="L235" s="43"/>
      <c r="M235" s="224" t="s">
        <v>1</v>
      </c>
      <c r="N235" s="225" t="s">
        <v>38</v>
      </c>
      <c r="O235" s="90"/>
      <c r="P235" s="226">
        <f>O235*H235</f>
        <v>0</v>
      </c>
      <c r="Q235" s="226">
        <v>0.026450000000000001</v>
      </c>
      <c r="R235" s="226">
        <f>Q235*H235</f>
        <v>0.16293200000000002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138</v>
      </c>
      <c r="AT235" s="228" t="s">
        <v>133</v>
      </c>
      <c r="AU235" s="228" t="s">
        <v>83</v>
      </c>
      <c r="AY235" s="16" t="s">
        <v>131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81</v>
      </c>
      <c r="BK235" s="229">
        <f>ROUND(I235*H235,2)</f>
        <v>0</v>
      </c>
      <c r="BL235" s="16" t="s">
        <v>138</v>
      </c>
      <c r="BM235" s="228" t="s">
        <v>310</v>
      </c>
    </row>
    <row r="236" s="2" customFormat="1" ht="24.15" customHeight="1">
      <c r="A236" s="37"/>
      <c r="B236" s="38"/>
      <c r="C236" s="217" t="s">
        <v>311</v>
      </c>
      <c r="D236" s="217" t="s">
        <v>133</v>
      </c>
      <c r="E236" s="218" t="s">
        <v>312</v>
      </c>
      <c r="F236" s="219" t="s">
        <v>313</v>
      </c>
      <c r="G236" s="220" t="s">
        <v>144</v>
      </c>
      <c r="H236" s="221">
        <v>88.019999999999996</v>
      </c>
      <c r="I236" s="222"/>
      <c r="J236" s="223">
        <f>ROUND(I236*H236,2)</f>
        <v>0</v>
      </c>
      <c r="K236" s="219" t="s">
        <v>137</v>
      </c>
      <c r="L236" s="43"/>
      <c r="M236" s="224" t="s">
        <v>1</v>
      </c>
      <c r="N236" s="225" t="s">
        <v>38</v>
      </c>
      <c r="O236" s="90"/>
      <c r="P236" s="226">
        <f>O236*H236</f>
        <v>0</v>
      </c>
      <c r="Q236" s="226">
        <v>2.4500000000000002</v>
      </c>
      <c r="R236" s="226">
        <f>Q236*H236</f>
        <v>215.649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138</v>
      </c>
      <c r="AT236" s="228" t="s">
        <v>133</v>
      </c>
      <c r="AU236" s="228" t="s">
        <v>83</v>
      </c>
      <c r="AY236" s="16" t="s">
        <v>131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81</v>
      </c>
      <c r="BK236" s="229">
        <f>ROUND(I236*H236,2)</f>
        <v>0</v>
      </c>
      <c r="BL236" s="16" t="s">
        <v>138</v>
      </c>
      <c r="BM236" s="228" t="s">
        <v>314</v>
      </c>
    </row>
    <row r="237" s="13" customFormat="1">
      <c r="A237" s="13"/>
      <c r="B237" s="230"/>
      <c r="C237" s="231"/>
      <c r="D237" s="232" t="s">
        <v>139</v>
      </c>
      <c r="E237" s="233" t="s">
        <v>1</v>
      </c>
      <c r="F237" s="234" t="s">
        <v>315</v>
      </c>
      <c r="G237" s="231"/>
      <c r="H237" s="235">
        <v>88.019999999999996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139</v>
      </c>
      <c r="AU237" s="241" t="s">
        <v>83</v>
      </c>
      <c r="AV237" s="13" t="s">
        <v>83</v>
      </c>
      <c r="AW237" s="13" t="s">
        <v>30</v>
      </c>
      <c r="AX237" s="13" t="s">
        <v>73</v>
      </c>
      <c r="AY237" s="241" t="s">
        <v>131</v>
      </c>
    </row>
    <row r="238" s="14" customFormat="1">
      <c r="A238" s="14"/>
      <c r="B238" s="242"/>
      <c r="C238" s="243"/>
      <c r="D238" s="232" t="s">
        <v>139</v>
      </c>
      <c r="E238" s="244" t="s">
        <v>1</v>
      </c>
      <c r="F238" s="245" t="s">
        <v>141</v>
      </c>
      <c r="G238" s="243"/>
      <c r="H238" s="246">
        <v>88.019999999999996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139</v>
      </c>
      <c r="AU238" s="252" t="s">
        <v>83</v>
      </c>
      <c r="AV238" s="14" t="s">
        <v>138</v>
      </c>
      <c r="AW238" s="14" t="s">
        <v>30</v>
      </c>
      <c r="AX238" s="14" t="s">
        <v>81</v>
      </c>
      <c r="AY238" s="252" t="s">
        <v>131</v>
      </c>
    </row>
    <row r="239" s="2" customFormat="1" ht="33" customHeight="1">
      <c r="A239" s="37"/>
      <c r="B239" s="38"/>
      <c r="C239" s="217" t="s">
        <v>231</v>
      </c>
      <c r="D239" s="217" t="s">
        <v>133</v>
      </c>
      <c r="E239" s="218" t="s">
        <v>316</v>
      </c>
      <c r="F239" s="219" t="s">
        <v>317</v>
      </c>
      <c r="G239" s="220" t="s">
        <v>136</v>
      </c>
      <c r="H239" s="221">
        <v>48.100000000000001</v>
      </c>
      <c r="I239" s="222"/>
      <c r="J239" s="223">
        <f>ROUND(I239*H239,2)</f>
        <v>0</v>
      </c>
      <c r="K239" s="219" t="s">
        <v>137</v>
      </c>
      <c r="L239" s="43"/>
      <c r="M239" s="224" t="s">
        <v>1</v>
      </c>
      <c r="N239" s="225" t="s">
        <v>38</v>
      </c>
      <c r="O239" s="90"/>
      <c r="P239" s="226">
        <f>O239*H239</f>
        <v>0</v>
      </c>
      <c r="Q239" s="226">
        <v>1.031199</v>
      </c>
      <c r="R239" s="226">
        <f>Q239*H239</f>
        <v>49.600671900000002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138</v>
      </c>
      <c r="AT239" s="228" t="s">
        <v>133</v>
      </c>
      <c r="AU239" s="228" t="s">
        <v>83</v>
      </c>
      <c r="AY239" s="16" t="s">
        <v>131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81</v>
      </c>
      <c r="BK239" s="229">
        <f>ROUND(I239*H239,2)</f>
        <v>0</v>
      </c>
      <c r="BL239" s="16" t="s">
        <v>138</v>
      </c>
      <c r="BM239" s="228" t="s">
        <v>318</v>
      </c>
    </row>
    <row r="240" s="13" customFormat="1">
      <c r="A240" s="13"/>
      <c r="B240" s="230"/>
      <c r="C240" s="231"/>
      <c r="D240" s="232" t="s">
        <v>139</v>
      </c>
      <c r="E240" s="233" t="s">
        <v>1</v>
      </c>
      <c r="F240" s="234" t="s">
        <v>319</v>
      </c>
      <c r="G240" s="231"/>
      <c r="H240" s="235">
        <v>4.5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139</v>
      </c>
      <c r="AU240" s="241" t="s">
        <v>83</v>
      </c>
      <c r="AV240" s="13" t="s">
        <v>83</v>
      </c>
      <c r="AW240" s="13" t="s">
        <v>30</v>
      </c>
      <c r="AX240" s="13" t="s">
        <v>73</v>
      </c>
      <c r="AY240" s="241" t="s">
        <v>131</v>
      </c>
    </row>
    <row r="241" s="13" customFormat="1">
      <c r="A241" s="13"/>
      <c r="B241" s="230"/>
      <c r="C241" s="231"/>
      <c r="D241" s="232" t="s">
        <v>139</v>
      </c>
      <c r="E241" s="233" t="s">
        <v>1</v>
      </c>
      <c r="F241" s="234" t="s">
        <v>320</v>
      </c>
      <c r="G241" s="231"/>
      <c r="H241" s="235">
        <v>9.5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139</v>
      </c>
      <c r="AU241" s="241" t="s">
        <v>83</v>
      </c>
      <c r="AV241" s="13" t="s">
        <v>83</v>
      </c>
      <c r="AW241" s="13" t="s">
        <v>30</v>
      </c>
      <c r="AX241" s="13" t="s">
        <v>73</v>
      </c>
      <c r="AY241" s="241" t="s">
        <v>131</v>
      </c>
    </row>
    <row r="242" s="13" customFormat="1">
      <c r="A242" s="13"/>
      <c r="B242" s="230"/>
      <c r="C242" s="231"/>
      <c r="D242" s="232" t="s">
        <v>139</v>
      </c>
      <c r="E242" s="233" t="s">
        <v>1</v>
      </c>
      <c r="F242" s="234" t="s">
        <v>321</v>
      </c>
      <c r="G242" s="231"/>
      <c r="H242" s="235">
        <v>34.100000000000001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139</v>
      </c>
      <c r="AU242" s="241" t="s">
        <v>83</v>
      </c>
      <c r="AV242" s="13" t="s">
        <v>83</v>
      </c>
      <c r="AW242" s="13" t="s">
        <v>30</v>
      </c>
      <c r="AX242" s="13" t="s">
        <v>73</v>
      </c>
      <c r="AY242" s="241" t="s">
        <v>131</v>
      </c>
    </row>
    <row r="243" s="14" customFormat="1">
      <c r="A243" s="14"/>
      <c r="B243" s="242"/>
      <c r="C243" s="243"/>
      <c r="D243" s="232" t="s">
        <v>139</v>
      </c>
      <c r="E243" s="244" t="s">
        <v>1</v>
      </c>
      <c r="F243" s="245" t="s">
        <v>141</v>
      </c>
      <c r="G243" s="243"/>
      <c r="H243" s="246">
        <v>48.100000000000001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139</v>
      </c>
      <c r="AU243" s="252" t="s">
        <v>83</v>
      </c>
      <c r="AV243" s="14" t="s">
        <v>138</v>
      </c>
      <c r="AW243" s="14" t="s">
        <v>30</v>
      </c>
      <c r="AX243" s="14" t="s">
        <v>81</v>
      </c>
      <c r="AY243" s="252" t="s">
        <v>131</v>
      </c>
    </row>
    <row r="244" s="12" customFormat="1" ht="22.8" customHeight="1">
      <c r="A244" s="12"/>
      <c r="B244" s="201"/>
      <c r="C244" s="202"/>
      <c r="D244" s="203" t="s">
        <v>72</v>
      </c>
      <c r="E244" s="215" t="s">
        <v>158</v>
      </c>
      <c r="F244" s="215" t="s">
        <v>322</v>
      </c>
      <c r="G244" s="202"/>
      <c r="H244" s="202"/>
      <c r="I244" s="205"/>
      <c r="J244" s="216">
        <f>BK244</f>
        <v>0</v>
      </c>
      <c r="K244" s="202"/>
      <c r="L244" s="207"/>
      <c r="M244" s="208"/>
      <c r="N244" s="209"/>
      <c r="O244" s="209"/>
      <c r="P244" s="210">
        <f>SUM(P245:P246)</f>
        <v>0</v>
      </c>
      <c r="Q244" s="209"/>
      <c r="R244" s="210">
        <f>SUM(R245:R246)</f>
        <v>0.012826000000000001</v>
      </c>
      <c r="S244" s="209"/>
      <c r="T244" s="211">
        <f>SUM(T245:T246)</f>
        <v>3.6520000000000001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2" t="s">
        <v>81</v>
      </c>
      <c r="AT244" s="213" t="s">
        <v>72</v>
      </c>
      <c r="AU244" s="213" t="s">
        <v>81</v>
      </c>
      <c r="AY244" s="212" t="s">
        <v>131</v>
      </c>
      <c r="BK244" s="214">
        <f>SUM(BK245:BK246)</f>
        <v>0</v>
      </c>
    </row>
    <row r="245" s="2" customFormat="1" ht="24.15" customHeight="1">
      <c r="A245" s="37"/>
      <c r="B245" s="38"/>
      <c r="C245" s="217" t="s">
        <v>323</v>
      </c>
      <c r="D245" s="217" t="s">
        <v>133</v>
      </c>
      <c r="E245" s="218" t="s">
        <v>324</v>
      </c>
      <c r="F245" s="219" t="s">
        <v>325</v>
      </c>
      <c r="G245" s="220" t="s">
        <v>199</v>
      </c>
      <c r="H245" s="221">
        <v>20</v>
      </c>
      <c r="I245" s="222"/>
      <c r="J245" s="223">
        <f>ROUND(I245*H245,2)</f>
        <v>0</v>
      </c>
      <c r="K245" s="219" t="s">
        <v>137</v>
      </c>
      <c r="L245" s="43"/>
      <c r="M245" s="224" t="s">
        <v>1</v>
      </c>
      <c r="N245" s="225" t="s">
        <v>38</v>
      </c>
      <c r="O245" s="90"/>
      <c r="P245" s="226">
        <f>O245*H245</f>
        <v>0</v>
      </c>
      <c r="Q245" s="226">
        <v>0.00058299999999999997</v>
      </c>
      <c r="R245" s="226">
        <f>Q245*H245</f>
        <v>0.01166</v>
      </c>
      <c r="S245" s="226">
        <v>0.16600000000000001</v>
      </c>
      <c r="T245" s="227">
        <f>S245*H245</f>
        <v>3.3200000000000003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138</v>
      </c>
      <c r="AT245" s="228" t="s">
        <v>133</v>
      </c>
      <c r="AU245" s="228" t="s">
        <v>83</v>
      </c>
      <c r="AY245" s="16" t="s">
        <v>131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81</v>
      </c>
      <c r="BK245" s="229">
        <f>ROUND(I245*H245,2)</f>
        <v>0</v>
      </c>
      <c r="BL245" s="16" t="s">
        <v>138</v>
      </c>
      <c r="BM245" s="228" t="s">
        <v>326</v>
      </c>
    </row>
    <row r="246" s="2" customFormat="1" ht="24.15" customHeight="1">
      <c r="A246" s="37"/>
      <c r="B246" s="38"/>
      <c r="C246" s="217" t="s">
        <v>234</v>
      </c>
      <c r="D246" s="217" t="s">
        <v>133</v>
      </c>
      <c r="E246" s="218" t="s">
        <v>327</v>
      </c>
      <c r="F246" s="219" t="s">
        <v>328</v>
      </c>
      <c r="G246" s="220" t="s">
        <v>199</v>
      </c>
      <c r="H246" s="221">
        <v>2</v>
      </c>
      <c r="I246" s="222"/>
      <c r="J246" s="223">
        <f>ROUND(I246*H246,2)</f>
        <v>0</v>
      </c>
      <c r="K246" s="219" t="s">
        <v>137</v>
      </c>
      <c r="L246" s="43"/>
      <c r="M246" s="224" t="s">
        <v>1</v>
      </c>
      <c r="N246" s="225" t="s">
        <v>38</v>
      </c>
      <c r="O246" s="90"/>
      <c r="P246" s="226">
        <f>O246*H246</f>
        <v>0</v>
      </c>
      <c r="Q246" s="226">
        <v>0.00058299999999999997</v>
      </c>
      <c r="R246" s="226">
        <f>Q246*H246</f>
        <v>0.0011659999999999999</v>
      </c>
      <c r="S246" s="226">
        <v>0.16600000000000001</v>
      </c>
      <c r="T246" s="227">
        <f>S246*H246</f>
        <v>0.33200000000000002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138</v>
      </c>
      <c r="AT246" s="228" t="s">
        <v>133</v>
      </c>
      <c r="AU246" s="228" t="s">
        <v>83</v>
      </c>
      <c r="AY246" s="16" t="s">
        <v>131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81</v>
      </c>
      <c r="BK246" s="229">
        <f>ROUND(I246*H246,2)</f>
        <v>0</v>
      </c>
      <c r="BL246" s="16" t="s">
        <v>138</v>
      </c>
      <c r="BM246" s="228" t="s">
        <v>329</v>
      </c>
    </row>
    <row r="247" s="12" customFormat="1" ht="22.8" customHeight="1">
      <c r="A247" s="12"/>
      <c r="B247" s="201"/>
      <c r="C247" s="202"/>
      <c r="D247" s="203" t="s">
        <v>72</v>
      </c>
      <c r="E247" s="215" t="s">
        <v>152</v>
      </c>
      <c r="F247" s="215" t="s">
        <v>330</v>
      </c>
      <c r="G247" s="202"/>
      <c r="H247" s="202"/>
      <c r="I247" s="205"/>
      <c r="J247" s="216">
        <f>BK247</f>
        <v>0</v>
      </c>
      <c r="K247" s="202"/>
      <c r="L247" s="207"/>
      <c r="M247" s="208"/>
      <c r="N247" s="209"/>
      <c r="O247" s="209"/>
      <c r="P247" s="210">
        <f>SUM(P248:P262)</f>
        <v>0</v>
      </c>
      <c r="Q247" s="209"/>
      <c r="R247" s="210">
        <f>SUM(R248:R262)</f>
        <v>12.819755124</v>
      </c>
      <c r="S247" s="209"/>
      <c r="T247" s="211">
        <f>SUM(T248:T262)</f>
        <v>14.025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2" t="s">
        <v>81</v>
      </c>
      <c r="AT247" s="213" t="s">
        <v>72</v>
      </c>
      <c r="AU247" s="213" t="s">
        <v>81</v>
      </c>
      <c r="AY247" s="212" t="s">
        <v>131</v>
      </c>
      <c r="BK247" s="214">
        <f>SUM(BK248:BK262)</f>
        <v>0</v>
      </c>
    </row>
    <row r="248" s="2" customFormat="1" ht="33" customHeight="1">
      <c r="A248" s="37"/>
      <c r="B248" s="38"/>
      <c r="C248" s="217" t="s">
        <v>331</v>
      </c>
      <c r="D248" s="217" t="s">
        <v>133</v>
      </c>
      <c r="E248" s="218" t="s">
        <v>332</v>
      </c>
      <c r="F248" s="219" t="s">
        <v>333</v>
      </c>
      <c r="G248" s="220" t="s">
        <v>136</v>
      </c>
      <c r="H248" s="221">
        <v>187</v>
      </c>
      <c r="I248" s="222"/>
      <c r="J248" s="223">
        <f>ROUND(I248*H248,2)</f>
        <v>0</v>
      </c>
      <c r="K248" s="219" t="s">
        <v>137</v>
      </c>
      <c r="L248" s="43"/>
      <c r="M248" s="224" t="s">
        <v>1</v>
      </c>
      <c r="N248" s="225" t="s">
        <v>38</v>
      </c>
      <c r="O248" s="90"/>
      <c r="P248" s="226">
        <f>O248*H248</f>
        <v>0</v>
      </c>
      <c r="Q248" s="226">
        <v>0.066961699999999999</v>
      </c>
      <c r="R248" s="226">
        <f>Q248*H248</f>
        <v>12.5218379</v>
      </c>
      <c r="S248" s="226">
        <v>0.074999999999999997</v>
      </c>
      <c r="T248" s="227">
        <f>S248*H248</f>
        <v>14.025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138</v>
      </c>
      <c r="AT248" s="228" t="s">
        <v>133</v>
      </c>
      <c r="AU248" s="228" t="s">
        <v>83</v>
      </c>
      <c r="AY248" s="16" t="s">
        <v>131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81</v>
      </c>
      <c r="BK248" s="229">
        <f>ROUND(I248*H248,2)</f>
        <v>0</v>
      </c>
      <c r="BL248" s="16" t="s">
        <v>138</v>
      </c>
      <c r="BM248" s="228" t="s">
        <v>334</v>
      </c>
    </row>
    <row r="249" s="13" customFormat="1">
      <c r="A249" s="13"/>
      <c r="B249" s="230"/>
      <c r="C249" s="231"/>
      <c r="D249" s="232" t="s">
        <v>139</v>
      </c>
      <c r="E249" s="233" t="s">
        <v>1</v>
      </c>
      <c r="F249" s="234" t="s">
        <v>335</v>
      </c>
      <c r="G249" s="231"/>
      <c r="H249" s="235">
        <v>106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139</v>
      </c>
      <c r="AU249" s="241" t="s">
        <v>83</v>
      </c>
      <c r="AV249" s="13" t="s">
        <v>83</v>
      </c>
      <c r="AW249" s="13" t="s">
        <v>30</v>
      </c>
      <c r="AX249" s="13" t="s">
        <v>73</v>
      </c>
      <c r="AY249" s="241" t="s">
        <v>131</v>
      </c>
    </row>
    <row r="250" s="13" customFormat="1">
      <c r="A250" s="13"/>
      <c r="B250" s="230"/>
      <c r="C250" s="231"/>
      <c r="D250" s="232" t="s">
        <v>139</v>
      </c>
      <c r="E250" s="233" t="s">
        <v>1</v>
      </c>
      <c r="F250" s="234" t="s">
        <v>336</v>
      </c>
      <c r="G250" s="231"/>
      <c r="H250" s="235">
        <v>57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139</v>
      </c>
      <c r="AU250" s="241" t="s">
        <v>83</v>
      </c>
      <c r="AV250" s="13" t="s">
        <v>83</v>
      </c>
      <c r="AW250" s="13" t="s">
        <v>30</v>
      </c>
      <c r="AX250" s="13" t="s">
        <v>73</v>
      </c>
      <c r="AY250" s="241" t="s">
        <v>131</v>
      </c>
    </row>
    <row r="251" s="13" customFormat="1">
      <c r="A251" s="13"/>
      <c r="B251" s="230"/>
      <c r="C251" s="231"/>
      <c r="D251" s="232" t="s">
        <v>139</v>
      </c>
      <c r="E251" s="233" t="s">
        <v>1</v>
      </c>
      <c r="F251" s="234" t="s">
        <v>337</v>
      </c>
      <c r="G251" s="231"/>
      <c r="H251" s="235">
        <v>24</v>
      </c>
      <c r="I251" s="236"/>
      <c r="J251" s="231"/>
      <c r="K251" s="231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139</v>
      </c>
      <c r="AU251" s="241" t="s">
        <v>83</v>
      </c>
      <c r="AV251" s="13" t="s">
        <v>83</v>
      </c>
      <c r="AW251" s="13" t="s">
        <v>30</v>
      </c>
      <c r="AX251" s="13" t="s">
        <v>73</v>
      </c>
      <c r="AY251" s="241" t="s">
        <v>131</v>
      </c>
    </row>
    <row r="252" s="14" customFormat="1">
      <c r="A252" s="14"/>
      <c r="B252" s="242"/>
      <c r="C252" s="243"/>
      <c r="D252" s="232" t="s">
        <v>139</v>
      </c>
      <c r="E252" s="244" t="s">
        <v>1</v>
      </c>
      <c r="F252" s="245" t="s">
        <v>141</v>
      </c>
      <c r="G252" s="243"/>
      <c r="H252" s="246">
        <v>187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139</v>
      </c>
      <c r="AU252" s="252" t="s">
        <v>83</v>
      </c>
      <c r="AV252" s="14" t="s">
        <v>138</v>
      </c>
      <c r="AW252" s="14" t="s">
        <v>30</v>
      </c>
      <c r="AX252" s="14" t="s">
        <v>81</v>
      </c>
      <c r="AY252" s="252" t="s">
        <v>131</v>
      </c>
    </row>
    <row r="253" s="2" customFormat="1" ht="16.5" customHeight="1">
      <c r="A253" s="37"/>
      <c r="B253" s="38"/>
      <c r="C253" s="253" t="s">
        <v>238</v>
      </c>
      <c r="D253" s="253" t="s">
        <v>184</v>
      </c>
      <c r="E253" s="254" t="s">
        <v>338</v>
      </c>
      <c r="F253" s="255" t="s">
        <v>339</v>
      </c>
      <c r="G253" s="256" t="s">
        <v>340</v>
      </c>
      <c r="H253" s="257">
        <v>283.67899999999997</v>
      </c>
      <c r="I253" s="258"/>
      <c r="J253" s="259">
        <f>ROUND(I253*H253,2)</f>
        <v>0</v>
      </c>
      <c r="K253" s="255" t="s">
        <v>137</v>
      </c>
      <c r="L253" s="260"/>
      <c r="M253" s="261" t="s">
        <v>1</v>
      </c>
      <c r="N253" s="262" t="s">
        <v>38</v>
      </c>
      <c r="O253" s="90"/>
      <c r="P253" s="226">
        <f>O253*H253</f>
        <v>0</v>
      </c>
      <c r="Q253" s="226">
        <v>0.001</v>
      </c>
      <c r="R253" s="226">
        <f>Q253*H253</f>
        <v>0.28367899999999996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156</v>
      </c>
      <c r="AT253" s="228" t="s">
        <v>184</v>
      </c>
      <c r="AU253" s="228" t="s">
        <v>83</v>
      </c>
      <c r="AY253" s="16" t="s">
        <v>131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81</v>
      </c>
      <c r="BK253" s="229">
        <f>ROUND(I253*H253,2)</f>
        <v>0</v>
      </c>
      <c r="BL253" s="16" t="s">
        <v>138</v>
      </c>
      <c r="BM253" s="228" t="s">
        <v>341</v>
      </c>
    </row>
    <row r="254" s="13" customFormat="1">
      <c r="A254" s="13"/>
      <c r="B254" s="230"/>
      <c r="C254" s="231"/>
      <c r="D254" s="232" t="s">
        <v>139</v>
      </c>
      <c r="E254" s="233" t="s">
        <v>1</v>
      </c>
      <c r="F254" s="234" t="s">
        <v>342</v>
      </c>
      <c r="G254" s="231"/>
      <c r="H254" s="235">
        <v>283.67899999999997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139</v>
      </c>
      <c r="AU254" s="241" t="s">
        <v>83</v>
      </c>
      <c r="AV254" s="13" t="s">
        <v>83</v>
      </c>
      <c r="AW254" s="13" t="s">
        <v>30</v>
      </c>
      <c r="AX254" s="13" t="s">
        <v>73</v>
      </c>
      <c r="AY254" s="241" t="s">
        <v>131</v>
      </c>
    </row>
    <row r="255" s="14" customFormat="1">
      <c r="A255" s="14"/>
      <c r="B255" s="242"/>
      <c r="C255" s="243"/>
      <c r="D255" s="232" t="s">
        <v>139</v>
      </c>
      <c r="E255" s="244" t="s">
        <v>1</v>
      </c>
      <c r="F255" s="245" t="s">
        <v>141</v>
      </c>
      <c r="G255" s="243"/>
      <c r="H255" s="246">
        <v>283.67899999999997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139</v>
      </c>
      <c r="AU255" s="252" t="s">
        <v>83</v>
      </c>
      <c r="AV255" s="14" t="s">
        <v>138</v>
      </c>
      <c r="AW255" s="14" t="s">
        <v>30</v>
      </c>
      <c r="AX255" s="14" t="s">
        <v>81</v>
      </c>
      <c r="AY255" s="252" t="s">
        <v>131</v>
      </c>
    </row>
    <row r="256" s="2" customFormat="1" ht="33" customHeight="1">
      <c r="A256" s="37"/>
      <c r="B256" s="38"/>
      <c r="C256" s="217" t="s">
        <v>343</v>
      </c>
      <c r="D256" s="217" t="s">
        <v>133</v>
      </c>
      <c r="E256" s="218" t="s">
        <v>344</v>
      </c>
      <c r="F256" s="219" t="s">
        <v>345</v>
      </c>
      <c r="G256" s="220" t="s">
        <v>136</v>
      </c>
      <c r="H256" s="221">
        <v>1.27</v>
      </c>
      <c r="I256" s="222"/>
      <c r="J256" s="223">
        <f>ROUND(I256*H256,2)</f>
        <v>0</v>
      </c>
      <c r="K256" s="219" t="s">
        <v>137</v>
      </c>
      <c r="L256" s="43"/>
      <c r="M256" s="224" t="s">
        <v>1</v>
      </c>
      <c r="N256" s="225" t="s">
        <v>38</v>
      </c>
      <c r="O256" s="90"/>
      <c r="P256" s="226">
        <f>O256*H256</f>
        <v>0</v>
      </c>
      <c r="Q256" s="226">
        <v>0.011211199999999999</v>
      </c>
      <c r="R256" s="226">
        <f>Q256*H256</f>
        <v>0.014238223999999999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138</v>
      </c>
      <c r="AT256" s="228" t="s">
        <v>133</v>
      </c>
      <c r="AU256" s="228" t="s">
        <v>83</v>
      </c>
      <c r="AY256" s="16" t="s">
        <v>131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81</v>
      </c>
      <c r="BK256" s="229">
        <f>ROUND(I256*H256,2)</f>
        <v>0</v>
      </c>
      <c r="BL256" s="16" t="s">
        <v>138</v>
      </c>
      <c r="BM256" s="228" t="s">
        <v>346</v>
      </c>
    </row>
    <row r="257" s="13" customFormat="1">
      <c r="A257" s="13"/>
      <c r="B257" s="230"/>
      <c r="C257" s="231"/>
      <c r="D257" s="232" t="s">
        <v>139</v>
      </c>
      <c r="E257" s="233" t="s">
        <v>1</v>
      </c>
      <c r="F257" s="234" t="s">
        <v>347</v>
      </c>
      <c r="G257" s="231"/>
      <c r="H257" s="235">
        <v>1.27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139</v>
      </c>
      <c r="AU257" s="241" t="s">
        <v>83</v>
      </c>
      <c r="AV257" s="13" t="s">
        <v>83</v>
      </c>
      <c r="AW257" s="13" t="s">
        <v>30</v>
      </c>
      <c r="AX257" s="13" t="s">
        <v>73</v>
      </c>
      <c r="AY257" s="241" t="s">
        <v>131</v>
      </c>
    </row>
    <row r="258" s="14" customFormat="1">
      <c r="A258" s="14"/>
      <c r="B258" s="242"/>
      <c r="C258" s="243"/>
      <c r="D258" s="232" t="s">
        <v>139</v>
      </c>
      <c r="E258" s="244" t="s">
        <v>1</v>
      </c>
      <c r="F258" s="245" t="s">
        <v>141</v>
      </c>
      <c r="G258" s="243"/>
      <c r="H258" s="246">
        <v>1.27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139</v>
      </c>
      <c r="AU258" s="252" t="s">
        <v>83</v>
      </c>
      <c r="AV258" s="14" t="s">
        <v>138</v>
      </c>
      <c r="AW258" s="14" t="s">
        <v>30</v>
      </c>
      <c r="AX258" s="14" t="s">
        <v>81</v>
      </c>
      <c r="AY258" s="252" t="s">
        <v>131</v>
      </c>
    </row>
    <row r="259" s="2" customFormat="1" ht="16.5" customHeight="1">
      <c r="A259" s="37"/>
      <c r="B259" s="38"/>
      <c r="C259" s="217" t="s">
        <v>242</v>
      </c>
      <c r="D259" s="217" t="s">
        <v>133</v>
      </c>
      <c r="E259" s="218" t="s">
        <v>348</v>
      </c>
      <c r="F259" s="219" t="s">
        <v>349</v>
      </c>
      <c r="G259" s="220" t="s">
        <v>136</v>
      </c>
      <c r="H259" s="221">
        <v>5.3520000000000003</v>
      </c>
      <c r="I259" s="222"/>
      <c r="J259" s="223">
        <f>ROUND(I259*H259,2)</f>
        <v>0</v>
      </c>
      <c r="K259" s="219" t="s">
        <v>1</v>
      </c>
      <c r="L259" s="43"/>
      <c r="M259" s="224" t="s">
        <v>1</v>
      </c>
      <c r="N259" s="225" t="s">
        <v>38</v>
      </c>
      <c r="O259" s="90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138</v>
      </c>
      <c r="AT259" s="228" t="s">
        <v>133</v>
      </c>
      <c r="AU259" s="228" t="s">
        <v>83</v>
      </c>
      <c r="AY259" s="16" t="s">
        <v>131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81</v>
      </c>
      <c r="BK259" s="229">
        <f>ROUND(I259*H259,2)</f>
        <v>0</v>
      </c>
      <c r="BL259" s="16" t="s">
        <v>138</v>
      </c>
      <c r="BM259" s="228" t="s">
        <v>350</v>
      </c>
    </row>
    <row r="260" s="2" customFormat="1">
      <c r="A260" s="37"/>
      <c r="B260" s="38"/>
      <c r="C260" s="39"/>
      <c r="D260" s="232" t="s">
        <v>205</v>
      </c>
      <c r="E260" s="39"/>
      <c r="F260" s="263" t="s">
        <v>351</v>
      </c>
      <c r="G260" s="39"/>
      <c r="H260" s="39"/>
      <c r="I260" s="264"/>
      <c r="J260" s="39"/>
      <c r="K260" s="39"/>
      <c r="L260" s="43"/>
      <c r="M260" s="265"/>
      <c r="N260" s="266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205</v>
      </c>
      <c r="AU260" s="16" t="s">
        <v>83</v>
      </c>
    </row>
    <row r="261" s="13" customFormat="1">
      <c r="A261" s="13"/>
      <c r="B261" s="230"/>
      <c r="C261" s="231"/>
      <c r="D261" s="232" t="s">
        <v>139</v>
      </c>
      <c r="E261" s="233" t="s">
        <v>1</v>
      </c>
      <c r="F261" s="234" t="s">
        <v>352</v>
      </c>
      <c r="G261" s="231"/>
      <c r="H261" s="235">
        <v>5.3520000000000003</v>
      </c>
      <c r="I261" s="236"/>
      <c r="J261" s="231"/>
      <c r="K261" s="231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139</v>
      </c>
      <c r="AU261" s="241" t="s">
        <v>83</v>
      </c>
      <c r="AV261" s="13" t="s">
        <v>83</v>
      </c>
      <c r="AW261" s="13" t="s">
        <v>30</v>
      </c>
      <c r="AX261" s="13" t="s">
        <v>73</v>
      </c>
      <c r="AY261" s="241" t="s">
        <v>131</v>
      </c>
    </row>
    <row r="262" s="14" customFormat="1">
      <c r="A262" s="14"/>
      <c r="B262" s="242"/>
      <c r="C262" s="243"/>
      <c r="D262" s="232" t="s">
        <v>139</v>
      </c>
      <c r="E262" s="244" t="s">
        <v>1</v>
      </c>
      <c r="F262" s="245" t="s">
        <v>141</v>
      </c>
      <c r="G262" s="243"/>
      <c r="H262" s="246">
        <v>5.3520000000000003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2" t="s">
        <v>139</v>
      </c>
      <c r="AU262" s="252" t="s">
        <v>83</v>
      </c>
      <c r="AV262" s="14" t="s">
        <v>138</v>
      </c>
      <c r="AW262" s="14" t="s">
        <v>30</v>
      </c>
      <c r="AX262" s="14" t="s">
        <v>81</v>
      </c>
      <c r="AY262" s="252" t="s">
        <v>131</v>
      </c>
    </row>
    <row r="263" s="12" customFormat="1" ht="22.8" customHeight="1">
      <c r="A263" s="12"/>
      <c r="B263" s="201"/>
      <c r="C263" s="202"/>
      <c r="D263" s="203" t="s">
        <v>72</v>
      </c>
      <c r="E263" s="215" t="s">
        <v>156</v>
      </c>
      <c r="F263" s="215" t="s">
        <v>353</v>
      </c>
      <c r="G263" s="202"/>
      <c r="H263" s="202"/>
      <c r="I263" s="205"/>
      <c r="J263" s="216">
        <f>BK263</f>
        <v>0</v>
      </c>
      <c r="K263" s="202"/>
      <c r="L263" s="207"/>
      <c r="M263" s="208"/>
      <c r="N263" s="209"/>
      <c r="O263" s="209"/>
      <c r="P263" s="210">
        <f>SUM(P264:P265)</f>
        <v>0</v>
      </c>
      <c r="Q263" s="209"/>
      <c r="R263" s="210">
        <f>SUM(R264:R265)</f>
        <v>1.5207440000000001</v>
      </c>
      <c r="S263" s="209"/>
      <c r="T263" s="211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2" t="s">
        <v>81</v>
      </c>
      <c r="AT263" s="213" t="s">
        <v>72</v>
      </c>
      <c r="AU263" s="213" t="s">
        <v>81</v>
      </c>
      <c r="AY263" s="212" t="s">
        <v>131</v>
      </c>
      <c r="BK263" s="214">
        <f>SUM(BK264:BK265)</f>
        <v>0</v>
      </c>
    </row>
    <row r="264" s="2" customFormat="1" ht="24.15" customHeight="1">
      <c r="A264" s="37"/>
      <c r="B264" s="38"/>
      <c r="C264" s="217" t="s">
        <v>354</v>
      </c>
      <c r="D264" s="217" t="s">
        <v>133</v>
      </c>
      <c r="E264" s="218" t="s">
        <v>355</v>
      </c>
      <c r="F264" s="219" t="s">
        <v>356</v>
      </c>
      <c r="G264" s="220" t="s">
        <v>199</v>
      </c>
      <c r="H264" s="221">
        <v>4</v>
      </c>
      <c r="I264" s="222"/>
      <c r="J264" s="223">
        <f>ROUND(I264*H264,2)</f>
        <v>0</v>
      </c>
      <c r="K264" s="219" t="s">
        <v>137</v>
      </c>
      <c r="L264" s="43"/>
      <c r="M264" s="224" t="s">
        <v>1</v>
      </c>
      <c r="N264" s="225" t="s">
        <v>38</v>
      </c>
      <c r="O264" s="90"/>
      <c r="P264" s="226">
        <f>O264*H264</f>
        <v>0</v>
      </c>
      <c r="Q264" s="226">
        <v>0.010186000000000001</v>
      </c>
      <c r="R264" s="226">
        <f>Q264*H264</f>
        <v>0.040744000000000002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138</v>
      </c>
      <c r="AT264" s="228" t="s">
        <v>133</v>
      </c>
      <c r="AU264" s="228" t="s">
        <v>83</v>
      </c>
      <c r="AY264" s="16" t="s">
        <v>131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81</v>
      </c>
      <c r="BK264" s="229">
        <f>ROUND(I264*H264,2)</f>
        <v>0</v>
      </c>
      <c r="BL264" s="16" t="s">
        <v>138</v>
      </c>
      <c r="BM264" s="228" t="s">
        <v>357</v>
      </c>
    </row>
    <row r="265" s="2" customFormat="1" ht="16.5" customHeight="1">
      <c r="A265" s="37"/>
      <c r="B265" s="38"/>
      <c r="C265" s="253" t="s">
        <v>247</v>
      </c>
      <c r="D265" s="253" t="s">
        <v>184</v>
      </c>
      <c r="E265" s="254" t="s">
        <v>358</v>
      </c>
      <c r="F265" s="255" t="s">
        <v>359</v>
      </c>
      <c r="G265" s="256" t="s">
        <v>199</v>
      </c>
      <c r="H265" s="257">
        <v>4</v>
      </c>
      <c r="I265" s="258"/>
      <c r="J265" s="259">
        <f>ROUND(I265*H265,2)</f>
        <v>0</v>
      </c>
      <c r="K265" s="255" t="s">
        <v>137</v>
      </c>
      <c r="L265" s="260"/>
      <c r="M265" s="261" t="s">
        <v>1</v>
      </c>
      <c r="N265" s="262" t="s">
        <v>38</v>
      </c>
      <c r="O265" s="90"/>
      <c r="P265" s="226">
        <f>O265*H265</f>
        <v>0</v>
      </c>
      <c r="Q265" s="226">
        <v>0.37</v>
      </c>
      <c r="R265" s="226">
        <f>Q265*H265</f>
        <v>1.48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156</v>
      </c>
      <c r="AT265" s="228" t="s">
        <v>184</v>
      </c>
      <c r="AU265" s="228" t="s">
        <v>83</v>
      </c>
      <c r="AY265" s="16" t="s">
        <v>131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81</v>
      </c>
      <c r="BK265" s="229">
        <f>ROUND(I265*H265,2)</f>
        <v>0</v>
      </c>
      <c r="BL265" s="16" t="s">
        <v>138</v>
      </c>
      <c r="BM265" s="228" t="s">
        <v>360</v>
      </c>
    </row>
    <row r="266" s="12" customFormat="1" ht="22.8" customHeight="1">
      <c r="A266" s="12"/>
      <c r="B266" s="201"/>
      <c r="C266" s="202"/>
      <c r="D266" s="203" t="s">
        <v>72</v>
      </c>
      <c r="E266" s="215" t="s">
        <v>179</v>
      </c>
      <c r="F266" s="215" t="s">
        <v>361</v>
      </c>
      <c r="G266" s="202"/>
      <c r="H266" s="202"/>
      <c r="I266" s="205"/>
      <c r="J266" s="216">
        <f>BK266</f>
        <v>0</v>
      </c>
      <c r="K266" s="202"/>
      <c r="L266" s="207"/>
      <c r="M266" s="208"/>
      <c r="N266" s="209"/>
      <c r="O266" s="209"/>
      <c r="P266" s="210">
        <f>SUM(P267:P340)</f>
        <v>0</v>
      </c>
      <c r="Q266" s="209"/>
      <c r="R266" s="210">
        <f>SUM(R267:R340)</f>
        <v>8.2297698002480004</v>
      </c>
      <c r="S266" s="209"/>
      <c r="T266" s="211">
        <f>SUM(T267:T340)</f>
        <v>89.572149999999994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2" t="s">
        <v>81</v>
      </c>
      <c r="AT266" s="213" t="s">
        <v>72</v>
      </c>
      <c r="AU266" s="213" t="s">
        <v>81</v>
      </c>
      <c r="AY266" s="212" t="s">
        <v>131</v>
      </c>
      <c r="BK266" s="214">
        <f>SUM(BK267:BK340)</f>
        <v>0</v>
      </c>
    </row>
    <row r="267" s="2" customFormat="1" ht="24.15" customHeight="1">
      <c r="A267" s="37"/>
      <c r="B267" s="38"/>
      <c r="C267" s="217" t="s">
        <v>362</v>
      </c>
      <c r="D267" s="217" t="s">
        <v>133</v>
      </c>
      <c r="E267" s="218" t="s">
        <v>363</v>
      </c>
      <c r="F267" s="219" t="s">
        <v>364</v>
      </c>
      <c r="G267" s="220" t="s">
        <v>340</v>
      </c>
      <c r="H267" s="221">
        <v>1704</v>
      </c>
      <c r="I267" s="222"/>
      <c r="J267" s="223">
        <f>ROUND(I267*H267,2)</f>
        <v>0</v>
      </c>
      <c r="K267" s="219" t="s">
        <v>137</v>
      </c>
      <c r="L267" s="43"/>
      <c r="M267" s="224" t="s">
        <v>1</v>
      </c>
      <c r="N267" s="225" t="s">
        <v>38</v>
      </c>
      <c r="O267" s="90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138</v>
      </c>
      <c r="AT267" s="228" t="s">
        <v>133</v>
      </c>
      <c r="AU267" s="228" t="s">
        <v>83</v>
      </c>
      <c r="AY267" s="16" t="s">
        <v>131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81</v>
      </c>
      <c r="BK267" s="229">
        <f>ROUND(I267*H267,2)</f>
        <v>0</v>
      </c>
      <c r="BL267" s="16" t="s">
        <v>138</v>
      </c>
      <c r="BM267" s="228" t="s">
        <v>365</v>
      </c>
    </row>
    <row r="268" s="13" customFormat="1">
      <c r="A268" s="13"/>
      <c r="B268" s="230"/>
      <c r="C268" s="231"/>
      <c r="D268" s="232" t="s">
        <v>139</v>
      </c>
      <c r="E268" s="233" t="s">
        <v>1</v>
      </c>
      <c r="F268" s="234" t="s">
        <v>366</v>
      </c>
      <c r="G268" s="231"/>
      <c r="H268" s="235">
        <v>1704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139</v>
      </c>
      <c r="AU268" s="241" t="s">
        <v>83</v>
      </c>
      <c r="AV268" s="13" t="s">
        <v>83</v>
      </c>
      <c r="AW268" s="13" t="s">
        <v>30</v>
      </c>
      <c r="AX268" s="13" t="s">
        <v>73</v>
      </c>
      <c r="AY268" s="241" t="s">
        <v>131</v>
      </c>
    </row>
    <row r="269" s="14" customFormat="1">
      <c r="A269" s="14"/>
      <c r="B269" s="242"/>
      <c r="C269" s="243"/>
      <c r="D269" s="232" t="s">
        <v>139</v>
      </c>
      <c r="E269" s="244" t="s">
        <v>1</v>
      </c>
      <c r="F269" s="245" t="s">
        <v>141</v>
      </c>
      <c r="G269" s="243"/>
      <c r="H269" s="246">
        <v>1704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139</v>
      </c>
      <c r="AU269" s="252" t="s">
        <v>83</v>
      </c>
      <c r="AV269" s="14" t="s">
        <v>138</v>
      </c>
      <c r="AW269" s="14" t="s">
        <v>30</v>
      </c>
      <c r="AX269" s="14" t="s">
        <v>81</v>
      </c>
      <c r="AY269" s="252" t="s">
        <v>131</v>
      </c>
    </row>
    <row r="270" s="2" customFormat="1" ht="24.15" customHeight="1">
      <c r="A270" s="37"/>
      <c r="B270" s="38"/>
      <c r="C270" s="217" t="s">
        <v>252</v>
      </c>
      <c r="D270" s="217" t="s">
        <v>133</v>
      </c>
      <c r="E270" s="218" t="s">
        <v>367</v>
      </c>
      <c r="F270" s="219" t="s">
        <v>368</v>
      </c>
      <c r="G270" s="220" t="s">
        <v>340</v>
      </c>
      <c r="H270" s="221">
        <v>1704</v>
      </c>
      <c r="I270" s="222"/>
      <c r="J270" s="223">
        <f>ROUND(I270*H270,2)</f>
        <v>0</v>
      </c>
      <c r="K270" s="219" t="s">
        <v>137</v>
      </c>
      <c r="L270" s="43"/>
      <c r="M270" s="224" t="s">
        <v>1</v>
      </c>
      <c r="N270" s="225" t="s">
        <v>38</v>
      </c>
      <c r="O270" s="90"/>
      <c r="P270" s="226">
        <f>O270*H270</f>
        <v>0</v>
      </c>
      <c r="Q270" s="226">
        <v>1.7159999999999998E-05</v>
      </c>
      <c r="R270" s="226">
        <f>Q270*H270</f>
        <v>0.029240639999999998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138</v>
      </c>
      <c r="AT270" s="228" t="s">
        <v>133</v>
      </c>
      <c r="AU270" s="228" t="s">
        <v>83</v>
      </c>
      <c r="AY270" s="16" t="s">
        <v>131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81</v>
      </c>
      <c r="BK270" s="229">
        <f>ROUND(I270*H270,2)</f>
        <v>0</v>
      </c>
      <c r="BL270" s="16" t="s">
        <v>138</v>
      </c>
      <c r="BM270" s="228" t="s">
        <v>369</v>
      </c>
    </row>
    <row r="271" s="2" customFormat="1" ht="16.5" customHeight="1">
      <c r="A271" s="37"/>
      <c r="B271" s="38"/>
      <c r="C271" s="253" t="s">
        <v>370</v>
      </c>
      <c r="D271" s="253" t="s">
        <v>184</v>
      </c>
      <c r="E271" s="254" t="s">
        <v>371</v>
      </c>
      <c r="F271" s="255" t="s">
        <v>372</v>
      </c>
      <c r="G271" s="256" t="s">
        <v>161</v>
      </c>
      <c r="H271" s="257">
        <v>1.7549999999999999</v>
      </c>
      <c r="I271" s="258"/>
      <c r="J271" s="259">
        <f>ROUND(I271*H271,2)</f>
        <v>0</v>
      </c>
      <c r="K271" s="255" t="s">
        <v>1</v>
      </c>
      <c r="L271" s="260"/>
      <c r="M271" s="261" t="s">
        <v>1</v>
      </c>
      <c r="N271" s="262" t="s">
        <v>38</v>
      </c>
      <c r="O271" s="90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156</v>
      </c>
      <c r="AT271" s="228" t="s">
        <v>184</v>
      </c>
      <c r="AU271" s="228" t="s">
        <v>83</v>
      </c>
      <c r="AY271" s="16" t="s">
        <v>131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81</v>
      </c>
      <c r="BK271" s="229">
        <f>ROUND(I271*H271,2)</f>
        <v>0</v>
      </c>
      <c r="BL271" s="16" t="s">
        <v>138</v>
      </c>
      <c r="BM271" s="228" t="s">
        <v>373</v>
      </c>
    </row>
    <row r="272" s="13" customFormat="1">
      <c r="A272" s="13"/>
      <c r="B272" s="230"/>
      <c r="C272" s="231"/>
      <c r="D272" s="232" t="s">
        <v>139</v>
      </c>
      <c r="E272" s="233" t="s">
        <v>1</v>
      </c>
      <c r="F272" s="234" t="s">
        <v>374</v>
      </c>
      <c r="G272" s="231"/>
      <c r="H272" s="235">
        <v>1.7549999999999999</v>
      </c>
      <c r="I272" s="236"/>
      <c r="J272" s="231"/>
      <c r="K272" s="231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139</v>
      </c>
      <c r="AU272" s="241" t="s">
        <v>83</v>
      </c>
      <c r="AV272" s="13" t="s">
        <v>83</v>
      </c>
      <c r="AW272" s="13" t="s">
        <v>30</v>
      </c>
      <c r="AX272" s="13" t="s">
        <v>73</v>
      </c>
      <c r="AY272" s="241" t="s">
        <v>131</v>
      </c>
    </row>
    <row r="273" s="14" customFormat="1">
      <c r="A273" s="14"/>
      <c r="B273" s="242"/>
      <c r="C273" s="243"/>
      <c r="D273" s="232" t="s">
        <v>139</v>
      </c>
      <c r="E273" s="244" t="s">
        <v>1</v>
      </c>
      <c r="F273" s="245" t="s">
        <v>141</v>
      </c>
      <c r="G273" s="243"/>
      <c r="H273" s="246">
        <v>1.7549999999999999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139</v>
      </c>
      <c r="AU273" s="252" t="s">
        <v>83</v>
      </c>
      <c r="AV273" s="14" t="s">
        <v>138</v>
      </c>
      <c r="AW273" s="14" t="s">
        <v>30</v>
      </c>
      <c r="AX273" s="14" t="s">
        <v>81</v>
      </c>
      <c r="AY273" s="252" t="s">
        <v>131</v>
      </c>
    </row>
    <row r="274" s="2" customFormat="1" ht="24.15" customHeight="1">
      <c r="A274" s="37"/>
      <c r="B274" s="38"/>
      <c r="C274" s="217" t="s">
        <v>257</v>
      </c>
      <c r="D274" s="217" t="s">
        <v>133</v>
      </c>
      <c r="E274" s="218" t="s">
        <v>375</v>
      </c>
      <c r="F274" s="219" t="s">
        <v>376</v>
      </c>
      <c r="G274" s="220" t="s">
        <v>199</v>
      </c>
      <c r="H274" s="221">
        <v>2</v>
      </c>
      <c r="I274" s="222"/>
      <c r="J274" s="223">
        <f>ROUND(I274*H274,2)</f>
        <v>0</v>
      </c>
      <c r="K274" s="219" t="s">
        <v>137</v>
      </c>
      <c r="L274" s="43"/>
      <c r="M274" s="224" t="s">
        <v>1</v>
      </c>
      <c r="N274" s="225" t="s">
        <v>38</v>
      </c>
      <c r="O274" s="90"/>
      <c r="P274" s="226">
        <f>O274*H274</f>
        <v>0</v>
      </c>
      <c r="Q274" s="226">
        <v>0.00069999999999999999</v>
      </c>
      <c r="R274" s="226">
        <f>Q274*H274</f>
        <v>0.0014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138</v>
      </c>
      <c r="AT274" s="228" t="s">
        <v>133</v>
      </c>
      <c r="AU274" s="228" t="s">
        <v>83</v>
      </c>
      <c r="AY274" s="16" t="s">
        <v>131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81</v>
      </c>
      <c r="BK274" s="229">
        <f>ROUND(I274*H274,2)</f>
        <v>0</v>
      </c>
      <c r="BL274" s="16" t="s">
        <v>138</v>
      </c>
      <c r="BM274" s="228" t="s">
        <v>377</v>
      </c>
    </row>
    <row r="275" s="13" customFormat="1">
      <c r="A275" s="13"/>
      <c r="B275" s="230"/>
      <c r="C275" s="231"/>
      <c r="D275" s="232" t="s">
        <v>139</v>
      </c>
      <c r="E275" s="233" t="s">
        <v>1</v>
      </c>
      <c r="F275" s="234" t="s">
        <v>378</v>
      </c>
      <c r="G275" s="231"/>
      <c r="H275" s="235">
        <v>2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139</v>
      </c>
      <c r="AU275" s="241" t="s">
        <v>83</v>
      </c>
      <c r="AV275" s="13" t="s">
        <v>83</v>
      </c>
      <c r="AW275" s="13" t="s">
        <v>30</v>
      </c>
      <c r="AX275" s="13" t="s">
        <v>73</v>
      </c>
      <c r="AY275" s="241" t="s">
        <v>131</v>
      </c>
    </row>
    <row r="276" s="14" customFormat="1">
      <c r="A276" s="14"/>
      <c r="B276" s="242"/>
      <c r="C276" s="243"/>
      <c r="D276" s="232" t="s">
        <v>139</v>
      </c>
      <c r="E276" s="244" t="s">
        <v>1</v>
      </c>
      <c r="F276" s="245" t="s">
        <v>141</v>
      </c>
      <c r="G276" s="243"/>
      <c r="H276" s="246">
        <v>2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139</v>
      </c>
      <c r="AU276" s="252" t="s">
        <v>83</v>
      </c>
      <c r="AV276" s="14" t="s">
        <v>138</v>
      </c>
      <c r="AW276" s="14" t="s">
        <v>30</v>
      </c>
      <c r="AX276" s="14" t="s">
        <v>81</v>
      </c>
      <c r="AY276" s="252" t="s">
        <v>131</v>
      </c>
    </row>
    <row r="277" s="2" customFormat="1" ht="24.15" customHeight="1">
      <c r="A277" s="37"/>
      <c r="B277" s="38"/>
      <c r="C277" s="253" t="s">
        <v>379</v>
      </c>
      <c r="D277" s="253" t="s">
        <v>184</v>
      </c>
      <c r="E277" s="254" t="s">
        <v>380</v>
      </c>
      <c r="F277" s="255" t="s">
        <v>381</v>
      </c>
      <c r="G277" s="256" t="s">
        <v>199</v>
      </c>
      <c r="H277" s="257">
        <v>2</v>
      </c>
      <c r="I277" s="258"/>
      <c r="J277" s="259">
        <f>ROUND(I277*H277,2)</f>
        <v>0</v>
      </c>
      <c r="K277" s="255" t="s">
        <v>137</v>
      </c>
      <c r="L277" s="260"/>
      <c r="M277" s="261" t="s">
        <v>1</v>
      </c>
      <c r="N277" s="262" t="s">
        <v>38</v>
      </c>
      <c r="O277" s="90"/>
      <c r="P277" s="226">
        <f>O277*H277</f>
        <v>0</v>
      </c>
      <c r="Q277" s="226">
        <v>0.0012999999999999999</v>
      </c>
      <c r="R277" s="226">
        <f>Q277*H277</f>
        <v>0.0025999999999999999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156</v>
      </c>
      <c r="AT277" s="228" t="s">
        <v>184</v>
      </c>
      <c r="AU277" s="228" t="s">
        <v>83</v>
      </c>
      <c r="AY277" s="16" t="s">
        <v>131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81</v>
      </c>
      <c r="BK277" s="229">
        <f>ROUND(I277*H277,2)</f>
        <v>0</v>
      </c>
      <c r="BL277" s="16" t="s">
        <v>138</v>
      </c>
      <c r="BM277" s="228" t="s">
        <v>382</v>
      </c>
    </row>
    <row r="278" s="2" customFormat="1" ht="21.75" customHeight="1">
      <c r="A278" s="37"/>
      <c r="B278" s="38"/>
      <c r="C278" s="253" t="s">
        <v>261</v>
      </c>
      <c r="D278" s="253" t="s">
        <v>184</v>
      </c>
      <c r="E278" s="254" t="s">
        <v>383</v>
      </c>
      <c r="F278" s="255" t="s">
        <v>384</v>
      </c>
      <c r="G278" s="256" t="s">
        <v>199</v>
      </c>
      <c r="H278" s="257">
        <v>4</v>
      </c>
      <c r="I278" s="258"/>
      <c r="J278" s="259">
        <f>ROUND(I278*H278,2)</f>
        <v>0</v>
      </c>
      <c r="K278" s="255" t="s">
        <v>385</v>
      </c>
      <c r="L278" s="260"/>
      <c r="M278" s="261" t="s">
        <v>1</v>
      </c>
      <c r="N278" s="262" t="s">
        <v>38</v>
      </c>
      <c r="O278" s="90"/>
      <c r="P278" s="226">
        <f>O278*H278</f>
        <v>0</v>
      </c>
      <c r="Q278" s="226">
        <v>0.00035</v>
      </c>
      <c r="R278" s="226">
        <f>Q278*H278</f>
        <v>0.0014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156</v>
      </c>
      <c r="AT278" s="228" t="s">
        <v>184</v>
      </c>
      <c r="AU278" s="228" t="s">
        <v>83</v>
      </c>
      <c r="AY278" s="16" t="s">
        <v>131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81</v>
      </c>
      <c r="BK278" s="229">
        <f>ROUND(I278*H278,2)</f>
        <v>0</v>
      </c>
      <c r="BL278" s="16" t="s">
        <v>138</v>
      </c>
      <c r="BM278" s="228" t="s">
        <v>386</v>
      </c>
    </row>
    <row r="279" s="2" customFormat="1" ht="24.15" customHeight="1">
      <c r="A279" s="37"/>
      <c r="B279" s="38"/>
      <c r="C279" s="217" t="s">
        <v>387</v>
      </c>
      <c r="D279" s="217" t="s">
        <v>133</v>
      </c>
      <c r="E279" s="218" t="s">
        <v>388</v>
      </c>
      <c r="F279" s="219" t="s">
        <v>389</v>
      </c>
      <c r="G279" s="220" t="s">
        <v>199</v>
      </c>
      <c r="H279" s="221">
        <v>1</v>
      </c>
      <c r="I279" s="222"/>
      <c r="J279" s="223">
        <f>ROUND(I279*H279,2)</f>
        <v>0</v>
      </c>
      <c r="K279" s="219" t="s">
        <v>137</v>
      </c>
      <c r="L279" s="43"/>
      <c r="M279" s="224" t="s">
        <v>1</v>
      </c>
      <c r="N279" s="225" t="s">
        <v>38</v>
      </c>
      <c r="O279" s="90"/>
      <c r="P279" s="226">
        <f>O279*H279</f>
        <v>0</v>
      </c>
      <c r="Q279" s="226">
        <v>0.0064850000000000003</v>
      </c>
      <c r="R279" s="226">
        <f>Q279*H279</f>
        <v>0.0064850000000000003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138</v>
      </c>
      <c r="AT279" s="228" t="s">
        <v>133</v>
      </c>
      <c r="AU279" s="228" t="s">
        <v>83</v>
      </c>
      <c r="AY279" s="16" t="s">
        <v>131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81</v>
      </c>
      <c r="BK279" s="229">
        <f>ROUND(I279*H279,2)</f>
        <v>0</v>
      </c>
      <c r="BL279" s="16" t="s">
        <v>138</v>
      </c>
      <c r="BM279" s="228" t="s">
        <v>390</v>
      </c>
    </row>
    <row r="280" s="2" customFormat="1" ht="37.8" customHeight="1">
      <c r="A280" s="37"/>
      <c r="B280" s="38"/>
      <c r="C280" s="217" t="s">
        <v>265</v>
      </c>
      <c r="D280" s="217" t="s">
        <v>133</v>
      </c>
      <c r="E280" s="218" t="s">
        <v>391</v>
      </c>
      <c r="F280" s="219" t="s">
        <v>392</v>
      </c>
      <c r="G280" s="220" t="s">
        <v>136</v>
      </c>
      <c r="H280" s="221">
        <v>116.37000000000001</v>
      </c>
      <c r="I280" s="222"/>
      <c r="J280" s="223">
        <f>ROUND(I280*H280,2)</f>
        <v>0</v>
      </c>
      <c r="K280" s="219" t="s">
        <v>137</v>
      </c>
      <c r="L280" s="43"/>
      <c r="M280" s="224" t="s">
        <v>1</v>
      </c>
      <c r="N280" s="225" t="s">
        <v>38</v>
      </c>
      <c r="O280" s="90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138</v>
      </c>
      <c r="AT280" s="228" t="s">
        <v>133</v>
      </c>
      <c r="AU280" s="228" t="s">
        <v>83</v>
      </c>
      <c r="AY280" s="16" t="s">
        <v>131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81</v>
      </c>
      <c r="BK280" s="229">
        <f>ROUND(I280*H280,2)</f>
        <v>0</v>
      </c>
      <c r="BL280" s="16" t="s">
        <v>138</v>
      </c>
      <c r="BM280" s="228" t="s">
        <v>393</v>
      </c>
    </row>
    <row r="281" s="13" customFormat="1">
      <c r="A281" s="13"/>
      <c r="B281" s="230"/>
      <c r="C281" s="231"/>
      <c r="D281" s="232" t="s">
        <v>139</v>
      </c>
      <c r="E281" s="233" t="s">
        <v>1</v>
      </c>
      <c r="F281" s="234" t="s">
        <v>394</v>
      </c>
      <c r="G281" s="231"/>
      <c r="H281" s="235">
        <v>116.37000000000001</v>
      </c>
      <c r="I281" s="236"/>
      <c r="J281" s="231"/>
      <c r="K281" s="231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139</v>
      </c>
      <c r="AU281" s="241" t="s">
        <v>83</v>
      </c>
      <c r="AV281" s="13" t="s">
        <v>83</v>
      </c>
      <c r="AW281" s="13" t="s">
        <v>30</v>
      </c>
      <c r="AX281" s="13" t="s">
        <v>73</v>
      </c>
      <c r="AY281" s="241" t="s">
        <v>131</v>
      </c>
    </row>
    <row r="282" s="14" customFormat="1">
      <c r="A282" s="14"/>
      <c r="B282" s="242"/>
      <c r="C282" s="243"/>
      <c r="D282" s="232" t="s">
        <v>139</v>
      </c>
      <c r="E282" s="244" t="s">
        <v>1</v>
      </c>
      <c r="F282" s="245" t="s">
        <v>141</v>
      </c>
      <c r="G282" s="243"/>
      <c r="H282" s="246">
        <v>116.37000000000001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139</v>
      </c>
      <c r="AU282" s="252" t="s">
        <v>83</v>
      </c>
      <c r="AV282" s="14" t="s">
        <v>138</v>
      </c>
      <c r="AW282" s="14" t="s">
        <v>30</v>
      </c>
      <c r="AX282" s="14" t="s">
        <v>81</v>
      </c>
      <c r="AY282" s="252" t="s">
        <v>131</v>
      </c>
    </row>
    <row r="283" s="2" customFormat="1" ht="33" customHeight="1">
      <c r="A283" s="37"/>
      <c r="B283" s="38"/>
      <c r="C283" s="217" t="s">
        <v>395</v>
      </c>
      <c r="D283" s="217" t="s">
        <v>133</v>
      </c>
      <c r="E283" s="218" t="s">
        <v>396</v>
      </c>
      <c r="F283" s="219" t="s">
        <v>397</v>
      </c>
      <c r="G283" s="220" t="s">
        <v>136</v>
      </c>
      <c r="H283" s="221">
        <v>2443.77</v>
      </c>
      <c r="I283" s="222"/>
      <c r="J283" s="223">
        <f>ROUND(I283*H283,2)</f>
        <v>0</v>
      </c>
      <c r="K283" s="219" t="s">
        <v>137</v>
      </c>
      <c r="L283" s="43"/>
      <c r="M283" s="224" t="s">
        <v>1</v>
      </c>
      <c r="N283" s="225" t="s">
        <v>38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138</v>
      </c>
      <c r="AT283" s="228" t="s">
        <v>133</v>
      </c>
      <c r="AU283" s="228" t="s">
        <v>83</v>
      </c>
      <c r="AY283" s="16" t="s">
        <v>131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81</v>
      </c>
      <c r="BK283" s="229">
        <f>ROUND(I283*H283,2)</f>
        <v>0</v>
      </c>
      <c r="BL283" s="16" t="s">
        <v>138</v>
      </c>
      <c r="BM283" s="228" t="s">
        <v>398</v>
      </c>
    </row>
    <row r="284" s="13" customFormat="1">
      <c r="A284" s="13"/>
      <c r="B284" s="230"/>
      <c r="C284" s="231"/>
      <c r="D284" s="232" t="s">
        <v>139</v>
      </c>
      <c r="E284" s="233" t="s">
        <v>1</v>
      </c>
      <c r="F284" s="234" t="s">
        <v>399</v>
      </c>
      <c r="G284" s="231"/>
      <c r="H284" s="235">
        <v>2443.77</v>
      </c>
      <c r="I284" s="236"/>
      <c r="J284" s="231"/>
      <c r="K284" s="231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139</v>
      </c>
      <c r="AU284" s="241" t="s">
        <v>83</v>
      </c>
      <c r="AV284" s="13" t="s">
        <v>83</v>
      </c>
      <c r="AW284" s="13" t="s">
        <v>30</v>
      </c>
      <c r="AX284" s="13" t="s">
        <v>73</v>
      </c>
      <c r="AY284" s="241" t="s">
        <v>131</v>
      </c>
    </row>
    <row r="285" s="14" customFormat="1">
      <c r="A285" s="14"/>
      <c r="B285" s="242"/>
      <c r="C285" s="243"/>
      <c r="D285" s="232" t="s">
        <v>139</v>
      </c>
      <c r="E285" s="244" t="s">
        <v>1</v>
      </c>
      <c r="F285" s="245" t="s">
        <v>141</v>
      </c>
      <c r="G285" s="243"/>
      <c r="H285" s="246">
        <v>2443.77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139</v>
      </c>
      <c r="AU285" s="252" t="s">
        <v>83</v>
      </c>
      <c r="AV285" s="14" t="s">
        <v>138</v>
      </c>
      <c r="AW285" s="14" t="s">
        <v>30</v>
      </c>
      <c r="AX285" s="14" t="s">
        <v>81</v>
      </c>
      <c r="AY285" s="252" t="s">
        <v>131</v>
      </c>
    </row>
    <row r="286" s="2" customFormat="1" ht="37.8" customHeight="1">
      <c r="A286" s="37"/>
      <c r="B286" s="38"/>
      <c r="C286" s="217" t="s">
        <v>271</v>
      </c>
      <c r="D286" s="217" t="s">
        <v>133</v>
      </c>
      <c r="E286" s="218" t="s">
        <v>400</v>
      </c>
      <c r="F286" s="219" t="s">
        <v>401</v>
      </c>
      <c r="G286" s="220" t="s">
        <v>136</v>
      </c>
      <c r="H286" s="221">
        <v>116.37000000000001</v>
      </c>
      <c r="I286" s="222"/>
      <c r="J286" s="223">
        <f>ROUND(I286*H286,2)</f>
        <v>0</v>
      </c>
      <c r="K286" s="219" t="s">
        <v>137</v>
      </c>
      <c r="L286" s="43"/>
      <c r="M286" s="224" t="s">
        <v>1</v>
      </c>
      <c r="N286" s="225" t="s">
        <v>38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138</v>
      </c>
      <c r="AT286" s="228" t="s">
        <v>133</v>
      </c>
      <c r="AU286" s="228" t="s">
        <v>83</v>
      </c>
      <c r="AY286" s="16" t="s">
        <v>131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81</v>
      </c>
      <c r="BK286" s="229">
        <f>ROUND(I286*H286,2)</f>
        <v>0</v>
      </c>
      <c r="BL286" s="16" t="s">
        <v>138</v>
      </c>
      <c r="BM286" s="228" t="s">
        <v>402</v>
      </c>
    </row>
    <row r="287" s="2" customFormat="1" ht="24.15" customHeight="1">
      <c r="A287" s="37"/>
      <c r="B287" s="38"/>
      <c r="C287" s="217" t="s">
        <v>403</v>
      </c>
      <c r="D287" s="217" t="s">
        <v>133</v>
      </c>
      <c r="E287" s="218" t="s">
        <v>404</v>
      </c>
      <c r="F287" s="219" t="s">
        <v>405</v>
      </c>
      <c r="G287" s="220" t="s">
        <v>172</v>
      </c>
      <c r="H287" s="221">
        <v>22</v>
      </c>
      <c r="I287" s="222"/>
      <c r="J287" s="223">
        <f>ROUND(I287*H287,2)</f>
        <v>0</v>
      </c>
      <c r="K287" s="219" t="s">
        <v>137</v>
      </c>
      <c r="L287" s="43"/>
      <c r="M287" s="224" t="s">
        <v>1</v>
      </c>
      <c r="N287" s="225" t="s">
        <v>38</v>
      </c>
      <c r="O287" s="90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138</v>
      </c>
      <c r="AT287" s="228" t="s">
        <v>133</v>
      </c>
      <c r="AU287" s="228" t="s">
        <v>83</v>
      </c>
      <c r="AY287" s="16" t="s">
        <v>131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81</v>
      </c>
      <c r="BK287" s="229">
        <f>ROUND(I287*H287,2)</f>
        <v>0</v>
      </c>
      <c r="BL287" s="16" t="s">
        <v>138</v>
      </c>
      <c r="BM287" s="228" t="s">
        <v>406</v>
      </c>
    </row>
    <row r="288" s="13" customFormat="1">
      <c r="A288" s="13"/>
      <c r="B288" s="230"/>
      <c r="C288" s="231"/>
      <c r="D288" s="232" t="s">
        <v>139</v>
      </c>
      <c r="E288" s="233" t="s">
        <v>1</v>
      </c>
      <c r="F288" s="234" t="s">
        <v>407</v>
      </c>
      <c r="G288" s="231"/>
      <c r="H288" s="235">
        <v>22</v>
      </c>
      <c r="I288" s="236"/>
      <c r="J288" s="231"/>
      <c r="K288" s="231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139</v>
      </c>
      <c r="AU288" s="241" t="s">
        <v>83</v>
      </c>
      <c r="AV288" s="13" t="s">
        <v>83</v>
      </c>
      <c r="AW288" s="13" t="s">
        <v>30</v>
      </c>
      <c r="AX288" s="13" t="s">
        <v>73</v>
      </c>
      <c r="AY288" s="241" t="s">
        <v>131</v>
      </c>
    </row>
    <row r="289" s="14" customFormat="1">
      <c r="A289" s="14"/>
      <c r="B289" s="242"/>
      <c r="C289" s="243"/>
      <c r="D289" s="232" t="s">
        <v>139</v>
      </c>
      <c r="E289" s="244" t="s">
        <v>1</v>
      </c>
      <c r="F289" s="245" t="s">
        <v>141</v>
      </c>
      <c r="G289" s="243"/>
      <c r="H289" s="246">
        <v>22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139</v>
      </c>
      <c r="AU289" s="252" t="s">
        <v>83</v>
      </c>
      <c r="AV289" s="14" t="s">
        <v>138</v>
      </c>
      <c r="AW289" s="14" t="s">
        <v>30</v>
      </c>
      <c r="AX289" s="14" t="s">
        <v>81</v>
      </c>
      <c r="AY289" s="252" t="s">
        <v>131</v>
      </c>
    </row>
    <row r="290" s="2" customFormat="1" ht="24.15" customHeight="1">
      <c r="A290" s="37"/>
      <c r="B290" s="38"/>
      <c r="C290" s="217" t="s">
        <v>275</v>
      </c>
      <c r="D290" s="217" t="s">
        <v>133</v>
      </c>
      <c r="E290" s="218" t="s">
        <v>408</v>
      </c>
      <c r="F290" s="219" t="s">
        <v>409</v>
      </c>
      <c r="G290" s="220" t="s">
        <v>172</v>
      </c>
      <c r="H290" s="221">
        <v>22</v>
      </c>
      <c r="I290" s="222"/>
      <c r="J290" s="223">
        <f>ROUND(I290*H290,2)</f>
        <v>0</v>
      </c>
      <c r="K290" s="219" t="s">
        <v>137</v>
      </c>
      <c r="L290" s="43"/>
      <c r="M290" s="224" t="s">
        <v>1</v>
      </c>
      <c r="N290" s="225" t="s">
        <v>38</v>
      </c>
      <c r="O290" s="90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138</v>
      </c>
      <c r="AT290" s="228" t="s">
        <v>133</v>
      </c>
      <c r="AU290" s="228" t="s">
        <v>83</v>
      </c>
      <c r="AY290" s="16" t="s">
        <v>131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81</v>
      </c>
      <c r="BK290" s="229">
        <f>ROUND(I290*H290,2)</f>
        <v>0</v>
      </c>
      <c r="BL290" s="16" t="s">
        <v>138</v>
      </c>
      <c r="BM290" s="228" t="s">
        <v>410</v>
      </c>
    </row>
    <row r="291" s="2" customFormat="1" ht="16.5" customHeight="1">
      <c r="A291" s="37"/>
      <c r="B291" s="38"/>
      <c r="C291" s="217" t="s">
        <v>411</v>
      </c>
      <c r="D291" s="217" t="s">
        <v>133</v>
      </c>
      <c r="E291" s="218" t="s">
        <v>412</v>
      </c>
      <c r="F291" s="219" t="s">
        <v>413</v>
      </c>
      <c r="G291" s="220" t="s">
        <v>144</v>
      </c>
      <c r="H291" s="221">
        <v>3.504</v>
      </c>
      <c r="I291" s="222"/>
      <c r="J291" s="223">
        <f>ROUND(I291*H291,2)</f>
        <v>0</v>
      </c>
      <c r="K291" s="219" t="s">
        <v>137</v>
      </c>
      <c r="L291" s="43"/>
      <c r="M291" s="224" t="s">
        <v>1</v>
      </c>
      <c r="N291" s="225" t="s">
        <v>38</v>
      </c>
      <c r="O291" s="90"/>
      <c r="P291" s="226">
        <f>O291*H291</f>
        <v>0</v>
      </c>
      <c r="Q291" s="226">
        <v>0.12</v>
      </c>
      <c r="R291" s="226">
        <f>Q291*H291</f>
        <v>0.42047999999999996</v>
      </c>
      <c r="S291" s="226">
        <v>2.4900000000000002</v>
      </c>
      <c r="T291" s="227">
        <f>S291*H291</f>
        <v>8.7249600000000012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138</v>
      </c>
      <c r="AT291" s="228" t="s">
        <v>133</v>
      </c>
      <c r="AU291" s="228" t="s">
        <v>83</v>
      </c>
      <c r="AY291" s="16" t="s">
        <v>131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81</v>
      </c>
      <c r="BK291" s="229">
        <f>ROUND(I291*H291,2)</f>
        <v>0</v>
      </c>
      <c r="BL291" s="16" t="s">
        <v>138</v>
      </c>
      <c r="BM291" s="228" t="s">
        <v>414</v>
      </c>
    </row>
    <row r="292" s="13" customFormat="1">
      <c r="A292" s="13"/>
      <c r="B292" s="230"/>
      <c r="C292" s="231"/>
      <c r="D292" s="232" t="s">
        <v>139</v>
      </c>
      <c r="E292" s="233" t="s">
        <v>1</v>
      </c>
      <c r="F292" s="234" t="s">
        <v>415</v>
      </c>
      <c r="G292" s="231"/>
      <c r="H292" s="235">
        <v>3.504</v>
      </c>
      <c r="I292" s="236"/>
      <c r="J292" s="231"/>
      <c r="K292" s="231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139</v>
      </c>
      <c r="AU292" s="241" t="s">
        <v>83</v>
      </c>
      <c r="AV292" s="13" t="s">
        <v>83</v>
      </c>
      <c r="AW292" s="13" t="s">
        <v>30</v>
      </c>
      <c r="AX292" s="13" t="s">
        <v>73</v>
      </c>
      <c r="AY292" s="241" t="s">
        <v>131</v>
      </c>
    </row>
    <row r="293" s="14" customFormat="1">
      <c r="A293" s="14"/>
      <c r="B293" s="242"/>
      <c r="C293" s="243"/>
      <c r="D293" s="232" t="s">
        <v>139</v>
      </c>
      <c r="E293" s="244" t="s">
        <v>1</v>
      </c>
      <c r="F293" s="245" t="s">
        <v>141</v>
      </c>
      <c r="G293" s="243"/>
      <c r="H293" s="246">
        <v>3.504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139</v>
      </c>
      <c r="AU293" s="252" t="s">
        <v>83</v>
      </c>
      <c r="AV293" s="14" t="s">
        <v>138</v>
      </c>
      <c r="AW293" s="14" t="s">
        <v>30</v>
      </c>
      <c r="AX293" s="14" t="s">
        <v>81</v>
      </c>
      <c r="AY293" s="252" t="s">
        <v>131</v>
      </c>
    </row>
    <row r="294" s="2" customFormat="1" ht="16.5" customHeight="1">
      <c r="A294" s="37"/>
      <c r="B294" s="38"/>
      <c r="C294" s="217" t="s">
        <v>279</v>
      </c>
      <c r="D294" s="217" t="s">
        <v>133</v>
      </c>
      <c r="E294" s="218" t="s">
        <v>416</v>
      </c>
      <c r="F294" s="219" t="s">
        <v>417</v>
      </c>
      <c r="G294" s="220" t="s">
        <v>144</v>
      </c>
      <c r="H294" s="221">
        <v>9.1699999999999999</v>
      </c>
      <c r="I294" s="222"/>
      <c r="J294" s="223">
        <f>ROUND(I294*H294,2)</f>
        <v>0</v>
      </c>
      <c r="K294" s="219" t="s">
        <v>137</v>
      </c>
      <c r="L294" s="43"/>
      <c r="M294" s="224" t="s">
        <v>1</v>
      </c>
      <c r="N294" s="225" t="s">
        <v>38</v>
      </c>
      <c r="O294" s="90"/>
      <c r="P294" s="226">
        <f>O294*H294</f>
        <v>0</v>
      </c>
      <c r="Q294" s="226">
        <v>0.12</v>
      </c>
      <c r="R294" s="226">
        <f>Q294*H294</f>
        <v>1.1004</v>
      </c>
      <c r="S294" s="226">
        <v>2.2000000000000002</v>
      </c>
      <c r="T294" s="227">
        <f>S294*H294</f>
        <v>20.174000000000003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8" t="s">
        <v>138</v>
      </c>
      <c r="AT294" s="228" t="s">
        <v>133</v>
      </c>
      <c r="AU294" s="228" t="s">
        <v>83</v>
      </c>
      <c r="AY294" s="16" t="s">
        <v>131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6" t="s">
        <v>81</v>
      </c>
      <c r="BK294" s="229">
        <f>ROUND(I294*H294,2)</f>
        <v>0</v>
      </c>
      <c r="BL294" s="16" t="s">
        <v>138</v>
      </c>
      <c r="BM294" s="228" t="s">
        <v>418</v>
      </c>
    </row>
    <row r="295" s="13" customFormat="1">
      <c r="A295" s="13"/>
      <c r="B295" s="230"/>
      <c r="C295" s="231"/>
      <c r="D295" s="232" t="s">
        <v>139</v>
      </c>
      <c r="E295" s="233" t="s">
        <v>1</v>
      </c>
      <c r="F295" s="234" t="s">
        <v>419</v>
      </c>
      <c r="G295" s="231"/>
      <c r="H295" s="235">
        <v>9.1699999999999999</v>
      </c>
      <c r="I295" s="236"/>
      <c r="J295" s="231"/>
      <c r="K295" s="231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139</v>
      </c>
      <c r="AU295" s="241" t="s">
        <v>83</v>
      </c>
      <c r="AV295" s="13" t="s">
        <v>83</v>
      </c>
      <c r="AW295" s="13" t="s">
        <v>30</v>
      </c>
      <c r="AX295" s="13" t="s">
        <v>73</v>
      </c>
      <c r="AY295" s="241" t="s">
        <v>131</v>
      </c>
    </row>
    <row r="296" s="14" customFormat="1">
      <c r="A296" s="14"/>
      <c r="B296" s="242"/>
      <c r="C296" s="243"/>
      <c r="D296" s="232" t="s">
        <v>139</v>
      </c>
      <c r="E296" s="244" t="s">
        <v>1</v>
      </c>
      <c r="F296" s="245" t="s">
        <v>141</v>
      </c>
      <c r="G296" s="243"/>
      <c r="H296" s="246">
        <v>9.1699999999999999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139</v>
      </c>
      <c r="AU296" s="252" t="s">
        <v>83</v>
      </c>
      <c r="AV296" s="14" t="s">
        <v>138</v>
      </c>
      <c r="AW296" s="14" t="s">
        <v>30</v>
      </c>
      <c r="AX296" s="14" t="s">
        <v>81</v>
      </c>
      <c r="AY296" s="252" t="s">
        <v>131</v>
      </c>
    </row>
    <row r="297" s="2" customFormat="1" ht="16.5" customHeight="1">
      <c r="A297" s="37"/>
      <c r="B297" s="38"/>
      <c r="C297" s="217" t="s">
        <v>420</v>
      </c>
      <c r="D297" s="217" t="s">
        <v>133</v>
      </c>
      <c r="E297" s="218" t="s">
        <v>421</v>
      </c>
      <c r="F297" s="219" t="s">
        <v>422</v>
      </c>
      <c r="G297" s="220" t="s">
        <v>144</v>
      </c>
      <c r="H297" s="221">
        <v>21.384</v>
      </c>
      <c r="I297" s="222"/>
      <c r="J297" s="223">
        <f>ROUND(I297*H297,2)</f>
        <v>0</v>
      </c>
      <c r="K297" s="219" t="s">
        <v>137</v>
      </c>
      <c r="L297" s="43"/>
      <c r="M297" s="224" t="s">
        <v>1</v>
      </c>
      <c r="N297" s="225" t="s">
        <v>38</v>
      </c>
      <c r="O297" s="90"/>
      <c r="P297" s="226">
        <f>O297*H297</f>
        <v>0</v>
      </c>
      <c r="Q297" s="226">
        <v>0.121711072</v>
      </c>
      <c r="R297" s="226">
        <f>Q297*H297</f>
        <v>2.602669563648</v>
      </c>
      <c r="S297" s="226">
        <v>2.3999999999999999</v>
      </c>
      <c r="T297" s="227">
        <f>S297*H297</f>
        <v>51.321599999999997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138</v>
      </c>
      <c r="AT297" s="228" t="s">
        <v>133</v>
      </c>
      <c r="AU297" s="228" t="s">
        <v>83</v>
      </c>
      <c r="AY297" s="16" t="s">
        <v>131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81</v>
      </c>
      <c r="BK297" s="229">
        <f>ROUND(I297*H297,2)</f>
        <v>0</v>
      </c>
      <c r="BL297" s="16" t="s">
        <v>138</v>
      </c>
      <c r="BM297" s="228" t="s">
        <v>423</v>
      </c>
    </row>
    <row r="298" s="13" customFormat="1">
      <c r="A298" s="13"/>
      <c r="B298" s="230"/>
      <c r="C298" s="231"/>
      <c r="D298" s="232" t="s">
        <v>139</v>
      </c>
      <c r="E298" s="233" t="s">
        <v>1</v>
      </c>
      <c r="F298" s="234" t="s">
        <v>424</v>
      </c>
      <c r="G298" s="231"/>
      <c r="H298" s="235">
        <v>21.384</v>
      </c>
      <c r="I298" s="236"/>
      <c r="J298" s="231"/>
      <c r="K298" s="231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139</v>
      </c>
      <c r="AU298" s="241" t="s">
        <v>83</v>
      </c>
      <c r="AV298" s="13" t="s">
        <v>83</v>
      </c>
      <c r="AW298" s="13" t="s">
        <v>30</v>
      </c>
      <c r="AX298" s="13" t="s">
        <v>73</v>
      </c>
      <c r="AY298" s="241" t="s">
        <v>131</v>
      </c>
    </row>
    <row r="299" s="14" customFormat="1">
      <c r="A299" s="14"/>
      <c r="B299" s="242"/>
      <c r="C299" s="243"/>
      <c r="D299" s="232" t="s">
        <v>139</v>
      </c>
      <c r="E299" s="244" t="s">
        <v>1</v>
      </c>
      <c r="F299" s="245" t="s">
        <v>141</v>
      </c>
      <c r="G299" s="243"/>
      <c r="H299" s="246">
        <v>21.384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2" t="s">
        <v>139</v>
      </c>
      <c r="AU299" s="252" t="s">
        <v>83</v>
      </c>
      <c r="AV299" s="14" t="s">
        <v>138</v>
      </c>
      <c r="AW299" s="14" t="s">
        <v>30</v>
      </c>
      <c r="AX299" s="14" t="s">
        <v>81</v>
      </c>
      <c r="AY299" s="252" t="s">
        <v>131</v>
      </c>
    </row>
    <row r="300" s="2" customFormat="1" ht="24.15" customHeight="1">
      <c r="A300" s="37"/>
      <c r="B300" s="38"/>
      <c r="C300" s="217" t="s">
        <v>283</v>
      </c>
      <c r="D300" s="217" t="s">
        <v>133</v>
      </c>
      <c r="E300" s="218" t="s">
        <v>425</v>
      </c>
      <c r="F300" s="219" t="s">
        <v>426</v>
      </c>
      <c r="G300" s="220" t="s">
        <v>144</v>
      </c>
      <c r="H300" s="221">
        <v>0.57599999999999996</v>
      </c>
      <c r="I300" s="222"/>
      <c r="J300" s="223">
        <f>ROUND(I300*H300,2)</f>
        <v>0</v>
      </c>
      <c r="K300" s="219" t="s">
        <v>137</v>
      </c>
      <c r="L300" s="43"/>
      <c r="M300" s="224" t="s">
        <v>1</v>
      </c>
      <c r="N300" s="225" t="s">
        <v>38</v>
      </c>
      <c r="O300" s="90"/>
      <c r="P300" s="226">
        <f>O300*H300</f>
        <v>0</v>
      </c>
      <c r="Q300" s="226">
        <v>0</v>
      </c>
      <c r="R300" s="226">
        <f>Q300*H300</f>
        <v>0</v>
      </c>
      <c r="S300" s="226">
        <v>2.6000000000000001</v>
      </c>
      <c r="T300" s="227">
        <f>S300*H300</f>
        <v>1.4976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8" t="s">
        <v>138</v>
      </c>
      <c r="AT300" s="228" t="s">
        <v>133</v>
      </c>
      <c r="AU300" s="228" t="s">
        <v>83</v>
      </c>
      <c r="AY300" s="16" t="s">
        <v>131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6" t="s">
        <v>81</v>
      </c>
      <c r="BK300" s="229">
        <f>ROUND(I300*H300,2)</f>
        <v>0</v>
      </c>
      <c r="BL300" s="16" t="s">
        <v>138</v>
      </c>
      <c r="BM300" s="228" t="s">
        <v>427</v>
      </c>
    </row>
    <row r="301" s="2" customFormat="1" ht="24.15" customHeight="1">
      <c r="A301" s="37"/>
      <c r="B301" s="38"/>
      <c r="C301" s="217" t="s">
        <v>428</v>
      </c>
      <c r="D301" s="217" t="s">
        <v>133</v>
      </c>
      <c r="E301" s="218" t="s">
        <v>429</v>
      </c>
      <c r="F301" s="219" t="s">
        <v>430</v>
      </c>
      <c r="G301" s="220" t="s">
        <v>172</v>
      </c>
      <c r="H301" s="221">
        <v>10.24</v>
      </c>
      <c r="I301" s="222"/>
      <c r="J301" s="223">
        <f>ROUND(I301*H301,2)</f>
        <v>0</v>
      </c>
      <c r="K301" s="219" t="s">
        <v>137</v>
      </c>
      <c r="L301" s="43"/>
      <c r="M301" s="224" t="s">
        <v>1</v>
      </c>
      <c r="N301" s="225" t="s">
        <v>38</v>
      </c>
      <c r="O301" s="90"/>
      <c r="P301" s="226">
        <f>O301*H301</f>
        <v>0</v>
      </c>
      <c r="Q301" s="226">
        <v>3.5840000000000002E-05</v>
      </c>
      <c r="R301" s="226">
        <f>Q301*H301</f>
        <v>0.00036700160000000003</v>
      </c>
      <c r="S301" s="226">
        <v>0.001</v>
      </c>
      <c r="T301" s="227">
        <f>S301*H301</f>
        <v>0.010240000000000001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8" t="s">
        <v>138</v>
      </c>
      <c r="AT301" s="228" t="s">
        <v>133</v>
      </c>
      <c r="AU301" s="228" t="s">
        <v>83</v>
      </c>
      <c r="AY301" s="16" t="s">
        <v>131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6" t="s">
        <v>81</v>
      </c>
      <c r="BK301" s="229">
        <f>ROUND(I301*H301,2)</f>
        <v>0</v>
      </c>
      <c r="BL301" s="16" t="s">
        <v>138</v>
      </c>
      <c r="BM301" s="228" t="s">
        <v>431</v>
      </c>
    </row>
    <row r="302" s="13" customFormat="1">
      <c r="A302" s="13"/>
      <c r="B302" s="230"/>
      <c r="C302" s="231"/>
      <c r="D302" s="232" t="s">
        <v>139</v>
      </c>
      <c r="E302" s="233" t="s">
        <v>1</v>
      </c>
      <c r="F302" s="234" t="s">
        <v>432</v>
      </c>
      <c r="G302" s="231"/>
      <c r="H302" s="235">
        <v>10.24</v>
      </c>
      <c r="I302" s="236"/>
      <c r="J302" s="231"/>
      <c r="K302" s="231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139</v>
      </c>
      <c r="AU302" s="241" t="s">
        <v>83</v>
      </c>
      <c r="AV302" s="13" t="s">
        <v>83</v>
      </c>
      <c r="AW302" s="13" t="s">
        <v>30</v>
      </c>
      <c r="AX302" s="13" t="s">
        <v>73</v>
      </c>
      <c r="AY302" s="241" t="s">
        <v>131</v>
      </c>
    </row>
    <row r="303" s="14" customFormat="1">
      <c r="A303" s="14"/>
      <c r="B303" s="242"/>
      <c r="C303" s="243"/>
      <c r="D303" s="232" t="s">
        <v>139</v>
      </c>
      <c r="E303" s="244" t="s">
        <v>1</v>
      </c>
      <c r="F303" s="245" t="s">
        <v>141</v>
      </c>
      <c r="G303" s="243"/>
      <c r="H303" s="246">
        <v>10.24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139</v>
      </c>
      <c r="AU303" s="252" t="s">
        <v>83</v>
      </c>
      <c r="AV303" s="14" t="s">
        <v>138</v>
      </c>
      <c r="AW303" s="14" t="s">
        <v>30</v>
      </c>
      <c r="AX303" s="14" t="s">
        <v>81</v>
      </c>
      <c r="AY303" s="252" t="s">
        <v>131</v>
      </c>
    </row>
    <row r="304" s="2" customFormat="1" ht="24.15" customHeight="1">
      <c r="A304" s="37"/>
      <c r="B304" s="38"/>
      <c r="C304" s="217" t="s">
        <v>287</v>
      </c>
      <c r="D304" s="217" t="s">
        <v>133</v>
      </c>
      <c r="E304" s="218" t="s">
        <v>433</v>
      </c>
      <c r="F304" s="219" t="s">
        <v>434</v>
      </c>
      <c r="G304" s="220" t="s">
        <v>172</v>
      </c>
      <c r="H304" s="221">
        <v>6</v>
      </c>
      <c r="I304" s="222"/>
      <c r="J304" s="223">
        <f>ROUND(I304*H304,2)</f>
        <v>0</v>
      </c>
      <c r="K304" s="219" t="s">
        <v>137</v>
      </c>
      <c r="L304" s="43"/>
      <c r="M304" s="224" t="s">
        <v>1</v>
      </c>
      <c r="N304" s="225" t="s">
        <v>38</v>
      </c>
      <c r="O304" s="90"/>
      <c r="P304" s="226">
        <f>O304*H304</f>
        <v>0</v>
      </c>
      <c r="Q304" s="226">
        <v>0.001225</v>
      </c>
      <c r="R304" s="226">
        <f>Q304*H304</f>
        <v>0.0073499999999999998</v>
      </c>
      <c r="S304" s="226">
        <v>0.017000000000000001</v>
      </c>
      <c r="T304" s="227">
        <f>S304*H304</f>
        <v>0.10200000000000001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8" t="s">
        <v>138</v>
      </c>
      <c r="AT304" s="228" t="s">
        <v>133</v>
      </c>
      <c r="AU304" s="228" t="s">
        <v>83</v>
      </c>
      <c r="AY304" s="16" t="s">
        <v>131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6" t="s">
        <v>81</v>
      </c>
      <c r="BK304" s="229">
        <f>ROUND(I304*H304,2)</f>
        <v>0</v>
      </c>
      <c r="BL304" s="16" t="s">
        <v>138</v>
      </c>
      <c r="BM304" s="228" t="s">
        <v>435</v>
      </c>
    </row>
    <row r="305" s="13" customFormat="1">
      <c r="A305" s="13"/>
      <c r="B305" s="230"/>
      <c r="C305" s="231"/>
      <c r="D305" s="232" t="s">
        <v>139</v>
      </c>
      <c r="E305" s="233" t="s">
        <v>1</v>
      </c>
      <c r="F305" s="234" t="s">
        <v>436</v>
      </c>
      <c r="G305" s="231"/>
      <c r="H305" s="235">
        <v>6</v>
      </c>
      <c r="I305" s="236"/>
      <c r="J305" s="231"/>
      <c r="K305" s="231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139</v>
      </c>
      <c r="AU305" s="241" t="s">
        <v>83</v>
      </c>
      <c r="AV305" s="13" t="s">
        <v>83</v>
      </c>
      <c r="AW305" s="13" t="s">
        <v>30</v>
      </c>
      <c r="AX305" s="13" t="s">
        <v>73</v>
      </c>
      <c r="AY305" s="241" t="s">
        <v>131</v>
      </c>
    </row>
    <row r="306" s="14" customFormat="1">
      <c r="A306" s="14"/>
      <c r="B306" s="242"/>
      <c r="C306" s="243"/>
      <c r="D306" s="232" t="s">
        <v>139</v>
      </c>
      <c r="E306" s="244" t="s">
        <v>1</v>
      </c>
      <c r="F306" s="245" t="s">
        <v>141</v>
      </c>
      <c r="G306" s="243"/>
      <c r="H306" s="246">
        <v>6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139</v>
      </c>
      <c r="AU306" s="252" t="s">
        <v>83</v>
      </c>
      <c r="AV306" s="14" t="s">
        <v>138</v>
      </c>
      <c r="AW306" s="14" t="s">
        <v>30</v>
      </c>
      <c r="AX306" s="14" t="s">
        <v>81</v>
      </c>
      <c r="AY306" s="252" t="s">
        <v>131</v>
      </c>
    </row>
    <row r="307" s="2" customFormat="1" ht="24.15" customHeight="1">
      <c r="A307" s="37"/>
      <c r="B307" s="38"/>
      <c r="C307" s="217" t="s">
        <v>437</v>
      </c>
      <c r="D307" s="217" t="s">
        <v>133</v>
      </c>
      <c r="E307" s="218" t="s">
        <v>438</v>
      </c>
      <c r="F307" s="219" t="s">
        <v>439</v>
      </c>
      <c r="G307" s="220" t="s">
        <v>172</v>
      </c>
      <c r="H307" s="221">
        <v>44</v>
      </c>
      <c r="I307" s="222"/>
      <c r="J307" s="223">
        <f>ROUND(I307*H307,2)</f>
        <v>0</v>
      </c>
      <c r="K307" s="219" t="s">
        <v>137</v>
      </c>
      <c r="L307" s="43"/>
      <c r="M307" s="224" t="s">
        <v>1</v>
      </c>
      <c r="N307" s="225" t="s">
        <v>38</v>
      </c>
      <c r="O307" s="90"/>
      <c r="P307" s="226">
        <f>O307*H307</f>
        <v>0</v>
      </c>
      <c r="Q307" s="226">
        <v>0.0027899999999999999</v>
      </c>
      <c r="R307" s="226">
        <f>Q307*H307</f>
        <v>0.12275999999999999</v>
      </c>
      <c r="S307" s="226">
        <v>0.056000000000000001</v>
      </c>
      <c r="T307" s="227">
        <f>S307*H307</f>
        <v>2.464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8" t="s">
        <v>138</v>
      </c>
      <c r="AT307" s="228" t="s">
        <v>133</v>
      </c>
      <c r="AU307" s="228" t="s">
        <v>83</v>
      </c>
      <c r="AY307" s="16" t="s">
        <v>131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6" t="s">
        <v>81</v>
      </c>
      <c r="BK307" s="229">
        <f>ROUND(I307*H307,2)</f>
        <v>0</v>
      </c>
      <c r="BL307" s="16" t="s">
        <v>138</v>
      </c>
      <c r="BM307" s="228" t="s">
        <v>440</v>
      </c>
    </row>
    <row r="308" s="13" customFormat="1">
      <c r="A308" s="13"/>
      <c r="B308" s="230"/>
      <c r="C308" s="231"/>
      <c r="D308" s="232" t="s">
        <v>139</v>
      </c>
      <c r="E308" s="233" t="s">
        <v>1</v>
      </c>
      <c r="F308" s="234" t="s">
        <v>441</v>
      </c>
      <c r="G308" s="231"/>
      <c r="H308" s="235">
        <v>44</v>
      </c>
      <c r="I308" s="236"/>
      <c r="J308" s="231"/>
      <c r="K308" s="231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139</v>
      </c>
      <c r="AU308" s="241" t="s">
        <v>83</v>
      </c>
      <c r="AV308" s="13" t="s">
        <v>83</v>
      </c>
      <c r="AW308" s="13" t="s">
        <v>30</v>
      </c>
      <c r="AX308" s="13" t="s">
        <v>73</v>
      </c>
      <c r="AY308" s="241" t="s">
        <v>131</v>
      </c>
    </row>
    <row r="309" s="14" customFormat="1">
      <c r="A309" s="14"/>
      <c r="B309" s="242"/>
      <c r="C309" s="243"/>
      <c r="D309" s="232" t="s">
        <v>139</v>
      </c>
      <c r="E309" s="244" t="s">
        <v>1</v>
      </c>
      <c r="F309" s="245" t="s">
        <v>141</v>
      </c>
      <c r="G309" s="243"/>
      <c r="H309" s="246">
        <v>44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139</v>
      </c>
      <c r="AU309" s="252" t="s">
        <v>83</v>
      </c>
      <c r="AV309" s="14" t="s">
        <v>138</v>
      </c>
      <c r="AW309" s="14" t="s">
        <v>30</v>
      </c>
      <c r="AX309" s="14" t="s">
        <v>81</v>
      </c>
      <c r="AY309" s="252" t="s">
        <v>131</v>
      </c>
    </row>
    <row r="310" s="2" customFormat="1" ht="24.15" customHeight="1">
      <c r="A310" s="37"/>
      <c r="B310" s="38"/>
      <c r="C310" s="217" t="s">
        <v>291</v>
      </c>
      <c r="D310" s="217" t="s">
        <v>133</v>
      </c>
      <c r="E310" s="218" t="s">
        <v>442</v>
      </c>
      <c r="F310" s="219" t="s">
        <v>443</v>
      </c>
      <c r="G310" s="220" t="s">
        <v>172</v>
      </c>
      <c r="H310" s="221">
        <v>48</v>
      </c>
      <c r="I310" s="222"/>
      <c r="J310" s="223">
        <f>ROUND(I310*H310,2)</f>
        <v>0</v>
      </c>
      <c r="K310" s="219" t="s">
        <v>1</v>
      </c>
      <c r="L310" s="43"/>
      <c r="M310" s="224" t="s">
        <v>1</v>
      </c>
      <c r="N310" s="225" t="s">
        <v>38</v>
      </c>
      <c r="O310" s="90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8" t="s">
        <v>138</v>
      </c>
      <c r="AT310" s="228" t="s">
        <v>133</v>
      </c>
      <c r="AU310" s="228" t="s">
        <v>83</v>
      </c>
      <c r="AY310" s="16" t="s">
        <v>131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6" t="s">
        <v>81</v>
      </c>
      <c r="BK310" s="229">
        <f>ROUND(I310*H310,2)</f>
        <v>0</v>
      </c>
      <c r="BL310" s="16" t="s">
        <v>138</v>
      </c>
      <c r="BM310" s="228" t="s">
        <v>444</v>
      </c>
    </row>
    <row r="311" s="13" customFormat="1">
      <c r="A311" s="13"/>
      <c r="B311" s="230"/>
      <c r="C311" s="231"/>
      <c r="D311" s="232" t="s">
        <v>139</v>
      </c>
      <c r="E311" s="233" t="s">
        <v>1</v>
      </c>
      <c r="F311" s="234" t="s">
        <v>445</v>
      </c>
      <c r="G311" s="231"/>
      <c r="H311" s="235">
        <v>48</v>
      </c>
      <c r="I311" s="236"/>
      <c r="J311" s="231"/>
      <c r="K311" s="231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139</v>
      </c>
      <c r="AU311" s="241" t="s">
        <v>83</v>
      </c>
      <c r="AV311" s="13" t="s">
        <v>83</v>
      </c>
      <c r="AW311" s="13" t="s">
        <v>30</v>
      </c>
      <c r="AX311" s="13" t="s">
        <v>73</v>
      </c>
      <c r="AY311" s="241" t="s">
        <v>131</v>
      </c>
    </row>
    <row r="312" s="14" customFormat="1">
      <c r="A312" s="14"/>
      <c r="B312" s="242"/>
      <c r="C312" s="243"/>
      <c r="D312" s="232" t="s">
        <v>139</v>
      </c>
      <c r="E312" s="244" t="s">
        <v>1</v>
      </c>
      <c r="F312" s="245" t="s">
        <v>141</v>
      </c>
      <c r="G312" s="243"/>
      <c r="H312" s="246">
        <v>48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139</v>
      </c>
      <c r="AU312" s="252" t="s">
        <v>83</v>
      </c>
      <c r="AV312" s="14" t="s">
        <v>138</v>
      </c>
      <c r="AW312" s="14" t="s">
        <v>30</v>
      </c>
      <c r="AX312" s="14" t="s">
        <v>81</v>
      </c>
      <c r="AY312" s="252" t="s">
        <v>131</v>
      </c>
    </row>
    <row r="313" s="2" customFormat="1" ht="33" customHeight="1">
      <c r="A313" s="37"/>
      <c r="B313" s="38"/>
      <c r="C313" s="217" t="s">
        <v>446</v>
      </c>
      <c r="D313" s="217" t="s">
        <v>133</v>
      </c>
      <c r="E313" s="218" t="s">
        <v>447</v>
      </c>
      <c r="F313" s="219" t="s">
        <v>448</v>
      </c>
      <c r="G313" s="220" t="s">
        <v>136</v>
      </c>
      <c r="H313" s="221">
        <v>73.900000000000006</v>
      </c>
      <c r="I313" s="222"/>
      <c r="J313" s="223">
        <f>ROUND(I313*H313,2)</f>
        <v>0</v>
      </c>
      <c r="K313" s="219" t="s">
        <v>137</v>
      </c>
      <c r="L313" s="43"/>
      <c r="M313" s="224" t="s">
        <v>1</v>
      </c>
      <c r="N313" s="225" t="s">
        <v>38</v>
      </c>
      <c r="O313" s="90"/>
      <c r="P313" s="226">
        <f>O313*H313</f>
        <v>0</v>
      </c>
      <c r="Q313" s="226">
        <v>0</v>
      </c>
      <c r="R313" s="226">
        <f>Q313*H313</f>
        <v>0</v>
      </c>
      <c r="S313" s="226">
        <v>0.070000000000000007</v>
      </c>
      <c r="T313" s="227">
        <f>S313*H313</f>
        <v>5.1730000000000009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8" t="s">
        <v>138</v>
      </c>
      <c r="AT313" s="228" t="s">
        <v>133</v>
      </c>
      <c r="AU313" s="228" t="s">
        <v>83</v>
      </c>
      <c r="AY313" s="16" t="s">
        <v>131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6" t="s">
        <v>81</v>
      </c>
      <c r="BK313" s="229">
        <f>ROUND(I313*H313,2)</f>
        <v>0</v>
      </c>
      <c r="BL313" s="16" t="s">
        <v>138</v>
      </c>
      <c r="BM313" s="228" t="s">
        <v>449</v>
      </c>
    </row>
    <row r="314" s="13" customFormat="1">
      <c r="A314" s="13"/>
      <c r="B314" s="230"/>
      <c r="C314" s="231"/>
      <c r="D314" s="232" t="s">
        <v>139</v>
      </c>
      <c r="E314" s="233" t="s">
        <v>1</v>
      </c>
      <c r="F314" s="234" t="s">
        <v>450</v>
      </c>
      <c r="G314" s="231"/>
      <c r="H314" s="235">
        <v>73.900000000000006</v>
      </c>
      <c r="I314" s="236"/>
      <c r="J314" s="231"/>
      <c r="K314" s="231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139</v>
      </c>
      <c r="AU314" s="241" t="s">
        <v>83</v>
      </c>
      <c r="AV314" s="13" t="s">
        <v>83</v>
      </c>
      <c r="AW314" s="13" t="s">
        <v>30</v>
      </c>
      <c r="AX314" s="13" t="s">
        <v>73</v>
      </c>
      <c r="AY314" s="241" t="s">
        <v>131</v>
      </c>
    </row>
    <row r="315" s="14" customFormat="1">
      <c r="A315" s="14"/>
      <c r="B315" s="242"/>
      <c r="C315" s="243"/>
      <c r="D315" s="232" t="s">
        <v>139</v>
      </c>
      <c r="E315" s="244" t="s">
        <v>1</v>
      </c>
      <c r="F315" s="245" t="s">
        <v>141</v>
      </c>
      <c r="G315" s="243"/>
      <c r="H315" s="246">
        <v>73.900000000000006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139</v>
      </c>
      <c r="AU315" s="252" t="s">
        <v>83</v>
      </c>
      <c r="AV315" s="14" t="s">
        <v>138</v>
      </c>
      <c r="AW315" s="14" t="s">
        <v>30</v>
      </c>
      <c r="AX315" s="14" t="s">
        <v>81</v>
      </c>
      <c r="AY315" s="252" t="s">
        <v>131</v>
      </c>
    </row>
    <row r="316" s="2" customFormat="1" ht="24.15" customHeight="1">
      <c r="A316" s="37"/>
      <c r="B316" s="38"/>
      <c r="C316" s="217" t="s">
        <v>296</v>
      </c>
      <c r="D316" s="217" t="s">
        <v>133</v>
      </c>
      <c r="E316" s="218" t="s">
        <v>451</v>
      </c>
      <c r="F316" s="219" t="s">
        <v>452</v>
      </c>
      <c r="G316" s="220" t="s">
        <v>136</v>
      </c>
      <c r="H316" s="221">
        <v>18.475000000000001</v>
      </c>
      <c r="I316" s="222"/>
      <c r="J316" s="223">
        <f>ROUND(I316*H316,2)</f>
        <v>0</v>
      </c>
      <c r="K316" s="219" t="s">
        <v>137</v>
      </c>
      <c r="L316" s="43"/>
      <c r="M316" s="224" t="s">
        <v>1</v>
      </c>
      <c r="N316" s="225" t="s">
        <v>38</v>
      </c>
      <c r="O316" s="90"/>
      <c r="P316" s="226">
        <f>O316*H316</f>
        <v>0</v>
      </c>
      <c r="Q316" s="226">
        <v>0.023244399999999998</v>
      </c>
      <c r="R316" s="226">
        <f>Q316*H316</f>
        <v>0.42944029</v>
      </c>
      <c r="S316" s="226">
        <v>0</v>
      </c>
      <c r="T316" s="22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8" t="s">
        <v>138</v>
      </c>
      <c r="AT316" s="228" t="s">
        <v>133</v>
      </c>
      <c r="AU316" s="228" t="s">
        <v>83</v>
      </c>
      <c r="AY316" s="16" t="s">
        <v>131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6" t="s">
        <v>81</v>
      </c>
      <c r="BK316" s="229">
        <f>ROUND(I316*H316,2)</f>
        <v>0</v>
      </c>
      <c r="BL316" s="16" t="s">
        <v>138</v>
      </c>
      <c r="BM316" s="228" t="s">
        <v>453</v>
      </c>
    </row>
    <row r="317" s="13" customFormat="1">
      <c r="A317" s="13"/>
      <c r="B317" s="230"/>
      <c r="C317" s="231"/>
      <c r="D317" s="232" t="s">
        <v>139</v>
      </c>
      <c r="E317" s="233" t="s">
        <v>1</v>
      </c>
      <c r="F317" s="234" t="s">
        <v>454</v>
      </c>
      <c r="G317" s="231"/>
      <c r="H317" s="235">
        <v>18.475000000000001</v>
      </c>
      <c r="I317" s="236"/>
      <c r="J317" s="231"/>
      <c r="K317" s="231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139</v>
      </c>
      <c r="AU317" s="241" t="s">
        <v>83</v>
      </c>
      <c r="AV317" s="13" t="s">
        <v>83</v>
      </c>
      <c r="AW317" s="13" t="s">
        <v>30</v>
      </c>
      <c r="AX317" s="13" t="s">
        <v>73</v>
      </c>
      <c r="AY317" s="241" t="s">
        <v>131</v>
      </c>
    </row>
    <row r="318" s="14" customFormat="1">
      <c r="A318" s="14"/>
      <c r="B318" s="242"/>
      <c r="C318" s="243"/>
      <c r="D318" s="232" t="s">
        <v>139</v>
      </c>
      <c r="E318" s="244" t="s">
        <v>1</v>
      </c>
      <c r="F318" s="245" t="s">
        <v>141</v>
      </c>
      <c r="G318" s="243"/>
      <c r="H318" s="246">
        <v>18.475000000000001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139</v>
      </c>
      <c r="AU318" s="252" t="s">
        <v>83</v>
      </c>
      <c r="AV318" s="14" t="s">
        <v>138</v>
      </c>
      <c r="AW318" s="14" t="s">
        <v>30</v>
      </c>
      <c r="AX318" s="14" t="s">
        <v>81</v>
      </c>
      <c r="AY318" s="252" t="s">
        <v>131</v>
      </c>
    </row>
    <row r="319" s="2" customFormat="1" ht="24.15" customHeight="1">
      <c r="A319" s="37"/>
      <c r="B319" s="38"/>
      <c r="C319" s="217" t="s">
        <v>455</v>
      </c>
      <c r="D319" s="217" t="s">
        <v>133</v>
      </c>
      <c r="E319" s="218" t="s">
        <v>456</v>
      </c>
      <c r="F319" s="219" t="s">
        <v>457</v>
      </c>
      <c r="G319" s="220" t="s">
        <v>136</v>
      </c>
      <c r="H319" s="221">
        <v>53</v>
      </c>
      <c r="I319" s="222"/>
      <c r="J319" s="223">
        <f>ROUND(I319*H319,2)</f>
        <v>0</v>
      </c>
      <c r="K319" s="219" t="s">
        <v>137</v>
      </c>
      <c r="L319" s="43"/>
      <c r="M319" s="224" t="s">
        <v>1</v>
      </c>
      <c r="N319" s="225" t="s">
        <v>38</v>
      </c>
      <c r="O319" s="90"/>
      <c r="P319" s="226">
        <f>O319*H319</f>
        <v>0</v>
      </c>
      <c r="Q319" s="226">
        <v>0.037194999999999999</v>
      </c>
      <c r="R319" s="226">
        <f>Q319*H319</f>
        <v>1.9713349999999998</v>
      </c>
      <c r="S319" s="226">
        <v>0</v>
      </c>
      <c r="T319" s="22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8" t="s">
        <v>138</v>
      </c>
      <c r="AT319" s="228" t="s">
        <v>133</v>
      </c>
      <c r="AU319" s="228" t="s">
        <v>83</v>
      </c>
      <c r="AY319" s="16" t="s">
        <v>131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6" t="s">
        <v>81</v>
      </c>
      <c r="BK319" s="229">
        <f>ROUND(I319*H319,2)</f>
        <v>0</v>
      </c>
      <c r="BL319" s="16" t="s">
        <v>138</v>
      </c>
      <c r="BM319" s="228" t="s">
        <v>458</v>
      </c>
    </row>
    <row r="320" s="13" customFormat="1">
      <c r="A320" s="13"/>
      <c r="B320" s="230"/>
      <c r="C320" s="231"/>
      <c r="D320" s="232" t="s">
        <v>139</v>
      </c>
      <c r="E320" s="233" t="s">
        <v>1</v>
      </c>
      <c r="F320" s="234" t="s">
        <v>459</v>
      </c>
      <c r="G320" s="231"/>
      <c r="H320" s="235">
        <v>53</v>
      </c>
      <c r="I320" s="236"/>
      <c r="J320" s="231"/>
      <c r="K320" s="231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139</v>
      </c>
      <c r="AU320" s="241" t="s">
        <v>83</v>
      </c>
      <c r="AV320" s="13" t="s">
        <v>83</v>
      </c>
      <c r="AW320" s="13" t="s">
        <v>30</v>
      </c>
      <c r="AX320" s="13" t="s">
        <v>73</v>
      </c>
      <c r="AY320" s="241" t="s">
        <v>131</v>
      </c>
    </row>
    <row r="321" s="14" customFormat="1">
      <c r="A321" s="14"/>
      <c r="B321" s="242"/>
      <c r="C321" s="243"/>
      <c r="D321" s="232" t="s">
        <v>139</v>
      </c>
      <c r="E321" s="244" t="s">
        <v>1</v>
      </c>
      <c r="F321" s="245" t="s">
        <v>141</v>
      </c>
      <c r="G321" s="243"/>
      <c r="H321" s="246">
        <v>53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139</v>
      </c>
      <c r="AU321" s="252" t="s">
        <v>83</v>
      </c>
      <c r="AV321" s="14" t="s">
        <v>138</v>
      </c>
      <c r="AW321" s="14" t="s">
        <v>30</v>
      </c>
      <c r="AX321" s="14" t="s">
        <v>81</v>
      </c>
      <c r="AY321" s="252" t="s">
        <v>131</v>
      </c>
    </row>
    <row r="322" s="2" customFormat="1" ht="24.15" customHeight="1">
      <c r="A322" s="37"/>
      <c r="B322" s="38"/>
      <c r="C322" s="217" t="s">
        <v>300</v>
      </c>
      <c r="D322" s="217" t="s">
        <v>133</v>
      </c>
      <c r="E322" s="218" t="s">
        <v>460</v>
      </c>
      <c r="F322" s="219" t="s">
        <v>461</v>
      </c>
      <c r="G322" s="220" t="s">
        <v>136</v>
      </c>
      <c r="H322" s="221">
        <v>18.475000000000001</v>
      </c>
      <c r="I322" s="222"/>
      <c r="J322" s="223">
        <f>ROUND(I322*H322,2)</f>
        <v>0</v>
      </c>
      <c r="K322" s="219" t="s">
        <v>137</v>
      </c>
      <c r="L322" s="43"/>
      <c r="M322" s="224" t="s">
        <v>1</v>
      </c>
      <c r="N322" s="225" t="s">
        <v>38</v>
      </c>
      <c r="O322" s="90"/>
      <c r="P322" s="226">
        <f>O322*H322</f>
        <v>0</v>
      </c>
      <c r="Q322" s="226">
        <v>0.078163999999999997</v>
      </c>
      <c r="R322" s="226">
        <f>Q322*H322</f>
        <v>1.4440799</v>
      </c>
      <c r="S322" s="226">
        <v>0</v>
      </c>
      <c r="T322" s="22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8" t="s">
        <v>138</v>
      </c>
      <c r="AT322" s="228" t="s">
        <v>133</v>
      </c>
      <c r="AU322" s="228" t="s">
        <v>83</v>
      </c>
      <c r="AY322" s="16" t="s">
        <v>131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6" t="s">
        <v>81</v>
      </c>
      <c r="BK322" s="229">
        <f>ROUND(I322*H322,2)</f>
        <v>0</v>
      </c>
      <c r="BL322" s="16" t="s">
        <v>138</v>
      </c>
      <c r="BM322" s="228" t="s">
        <v>462</v>
      </c>
    </row>
    <row r="323" s="13" customFormat="1">
      <c r="A323" s="13"/>
      <c r="B323" s="230"/>
      <c r="C323" s="231"/>
      <c r="D323" s="232" t="s">
        <v>139</v>
      </c>
      <c r="E323" s="233" t="s">
        <v>1</v>
      </c>
      <c r="F323" s="234" t="s">
        <v>463</v>
      </c>
      <c r="G323" s="231"/>
      <c r="H323" s="235">
        <v>18.475000000000001</v>
      </c>
      <c r="I323" s="236"/>
      <c r="J323" s="231"/>
      <c r="K323" s="231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139</v>
      </c>
      <c r="AU323" s="241" t="s">
        <v>83</v>
      </c>
      <c r="AV323" s="13" t="s">
        <v>83</v>
      </c>
      <c r="AW323" s="13" t="s">
        <v>30</v>
      </c>
      <c r="AX323" s="13" t="s">
        <v>73</v>
      </c>
      <c r="AY323" s="241" t="s">
        <v>131</v>
      </c>
    </row>
    <row r="324" s="14" customFormat="1">
      <c r="A324" s="14"/>
      <c r="B324" s="242"/>
      <c r="C324" s="243"/>
      <c r="D324" s="232" t="s">
        <v>139</v>
      </c>
      <c r="E324" s="244" t="s">
        <v>1</v>
      </c>
      <c r="F324" s="245" t="s">
        <v>141</v>
      </c>
      <c r="G324" s="243"/>
      <c r="H324" s="246">
        <v>18.475000000000001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2" t="s">
        <v>139</v>
      </c>
      <c r="AU324" s="252" t="s">
        <v>83</v>
      </c>
      <c r="AV324" s="14" t="s">
        <v>138</v>
      </c>
      <c r="AW324" s="14" t="s">
        <v>30</v>
      </c>
      <c r="AX324" s="14" t="s">
        <v>81</v>
      </c>
      <c r="AY324" s="252" t="s">
        <v>131</v>
      </c>
    </row>
    <row r="325" s="2" customFormat="1" ht="24.15" customHeight="1">
      <c r="A325" s="37"/>
      <c r="B325" s="38"/>
      <c r="C325" s="217" t="s">
        <v>464</v>
      </c>
      <c r="D325" s="217" t="s">
        <v>133</v>
      </c>
      <c r="E325" s="218" t="s">
        <v>465</v>
      </c>
      <c r="F325" s="219" t="s">
        <v>466</v>
      </c>
      <c r="G325" s="220" t="s">
        <v>136</v>
      </c>
      <c r="H325" s="221">
        <v>36.950000000000003</v>
      </c>
      <c r="I325" s="222"/>
      <c r="J325" s="223">
        <f>ROUND(I325*H325,2)</f>
        <v>0</v>
      </c>
      <c r="K325" s="219" t="s">
        <v>137</v>
      </c>
      <c r="L325" s="43"/>
      <c r="M325" s="224" t="s">
        <v>1</v>
      </c>
      <c r="N325" s="225" t="s">
        <v>38</v>
      </c>
      <c r="O325" s="90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8" t="s">
        <v>138</v>
      </c>
      <c r="AT325" s="228" t="s">
        <v>133</v>
      </c>
      <c r="AU325" s="228" t="s">
        <v>83</v>
      </c>
      <c r="AY325" s="16" t="s">
        <v>131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6" t="s">
        <v>81</v>
      </c>
      <c r="BK325" s="229">
        <f>ROUND(I325*H325,2)</f>
        <v>0</v>
      </c>
      <c r="BL325" s="16" t="s">
        <v>138</v>
      </c>
      <c r="BM325" s="228" t="s">
        <v>467</v>
      </c>
    </row>
    <row r="326" s="13" customFormat="1">
      <c r="A326" s="13"/>
      <c r="B326" s="230"/>
      <c r="C326" s="231"/>
      <c r="D326" s="232" t="s">
        <v>139</v>
      </c>
      <c r="E326" s="233" t="s">
        <v>1</v>
      </c>
      <c r="F326" s="234" t="s">
        <v>468</v>
      </c>
      <c r="G326" s="231"/>
      <c r="H326" s="235">
        <v>36.950000000000003</v>
      </c>
      <c r="I326" s="236"/>
      <c r="J326" s="231"/>
      <c r="K326" s="231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139</v>
      </c>
      <c r="AU326" s="241" t="s">
        <v>83</v>
      </c>
      <c r="AV326" s="13" t="s">
        <v>83</v>
      </c>
      <c r="AW326" s="13" t="s">
        <v>30</v>
      </c>
      <c r="AX326" s="13" t="s">
        <v>73</v>
      </c>
      <c r="AY326" s="241" t="s">
        <v>131</v>
      </c>
    </row>
    <row r="327" s="14" customFormat="1">
      <c r="A327" s="14"/>
      <c r="B327" s="242"/>
      <c r="C327" s="243"/>
      <c r="D327" s="232" t="s">
        <v>139</v>
      </c>
      <c r="E327" s="244" t="s">
        <v>1</v>
      </c>
      <c r="F327" s="245" t="s">
        <v>141</v>
      </c>
      <c r="G327" s="243"/>
      <c r="H327" s="246">
        <v>36.950000000000003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139</v>
      </c>
      <c r="AU327" s="252" t="s">
        <v>83</v>
      </c>
      <c r="AV327" s="14" t="s">
        <v>138</v>
      </c>
      <c r="AW327" s="14" t="s">
        <v>30</v>
      </c>
      <c r="AX327" s="14" t="s">
        <v>81</v>
      </c>
      <c r="AY327" s="252" t="s">
        <v>131</v>
      </c>
    </row>
    <row r="328" s="2" customFormat="1" ht="24.15" customHeight="1">
      <c r="A328" s="37"/>
      <c r="B328" s="38"/>
      <c r="C328" s="217" t="s">
        <v>305</v>
      </c>
      <c r="D328" s="217" t="s">
        <v>133</v>
      </c>
      <c r="E328" s="218" t="s">
        <v>469</v>
      </c>
      <c r="F328" s="219" t="s">
        <v>470</v>
      </c>
      <c r="G328" s="220" t="s">
        <v>136</v>
      </c>
      <c r="H328" s="221">
        <v>53</v>
      </c>
      <c r="I328" s="222"/>
      <c r="J328" s="223">
        <f>ROUND(I328*H328,2)</f>
        <v>0</v>
      </c>
      <c r="K328" s="219" t="s">
        <v>137</v>
      </c>
      <c r="L328" s="43"/>
      <c r="M328" s="224" t="s">
        <v>1</v>
      </c>
      <c r="N328" s="225" t="s">
        <v>38</v>
      </c>
      <c r="O328" s="90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8" t="s">
        <v>138</v>
      </c>
      <c r="AT328" s="228" t="s">
        <v>133</v>
      </c>
      <c r="AU328" s="228" t="s">
        <v>83</v>
      </c>
      <c r="AY328" s="16" t="s">
        <v>131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6" t="s">
        <v>81</v>
      </c>
      <c r="BK328" s="229">
        <f>ROUND(I328*H328,2)</f>
        <v>0</v>
      </c>
      <c r="BL328" s="16" t="s">
        <v>138</v>
      </c>
      <c r="BM328" s="228" t="s">
        <v>471</v>
      </c>
    </row>
    <row r="329" s="13" customFormat="1">
      <c r="A329" s="13"/>
      <c r="B329" s="230"/>
      <c r="C329" s="231"/>
      <c r="D329" s="232" t="s">
        <v>139</v>
      </c>
      <c r="E329" s="233" t="s">
        <v>1</v>
      </c>
      <c r="F329" s="234" t="s">
        <v>472</v>
      </c>
      <c r="G329" s="231"/>
      <c r="H329" s="235">
        <v>53</v>
      </c>
      <c r="I329" s="236"/>
      <c r="J329" s="231"/>
      <c r="K329" s="231"/>
      <c r="L329" s="237"/>
      <c r="M329" s="238"/>
      <c r="N329" s="239"/>
      <c r="O329" s="239"/>
      <c r="P329" s="239"/>
      <c r="Q329" s="239"/>
      <c r="R329" s="239"/>
      <c r="S329" s="239"/>
      <c r="T329" s="24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1" t="s">
        <v>139</v>
      </c>
      <c r="AU329" s="241" t="s">
        <v>83</v>
      </c>
      <c r="AV329" s="13" t="s">
        <v>83</v>
      </c>
      <c r="AW329" s="13" t="s">
        <v>30</v>
      </c>
      <c r="AX329" s="13" t="s">
        <v>73</v>
      </c>
      <c r="AY329" s="241" t="s">
        <v>131</v>
      </c>
    </row>
    <row r="330" s="14" customFormat="1">
      <c r="A330" s="14"/>
      <c r="B330" s="242"/>
      <c r="C330" s="243"/>
      <c r="D330" s="232" t="s">
        <v>139</v>
      </c>
      <c r="E330" s="244" t="s">
        <v>1</v>
      </c>
      <c r="F330" s="245" t="s">
        <v>141</v>
      </c>
      <c r="G330" s="243"/>
      <c r="H330" s="246">
        <v>53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2" t="s">
        <v>139</v>
      </c>
      <c r="AU330" s="252" t="s">
        <v>83</v>
      </c>
      <c r="AV330" s="14" t="s">
        <v>138</v>
      </c>
      <c r="AW330" s="14" t="s">
        <v>30</v>
      </c>
      <c r="AX330" s="14" t="s">
        <v>81</v>
      </c>
      <c r="AY330" s="252" t="s">
        <v>131</v>
      </c>
    </row>
    <row r="331" s="2" customFormat="1" ht="33" customHeight="1">
      <c r="A331" s="37"/>
      <c r="B331" s="38"/>
      <c r="C331" s="217" t="s">
        <v>473</v>
      </c>
      <c r="D331" s="217" t="s">
        <v>133</v>
      </c>
      <c r="E331" s="218" t="s">
        <v>474</v>
      </c>
      <c r="F331" s="219" t="s">
        <v>475</v>
      </c>
      <c r="G331" s="220" t="s">
        <v>172</v>
      </c>
      <c r="H331" s="221">
        <v>6</v>
      </c>
      <c r="I331" s="222"/>
      <c r="J331" s="223">
        <f>ROUND(I331*H331,2)</f>
        <v>0</v>
      </c>
      <c r="K331" s="219" t="s">
        <v>137</v>
      </c>
      <c r="L331" s="43"/>
      <c r="M331" s="224" t="s">
        <v>1</v>
      </c>
      <c r="N331" s="225" t="s">
        <v>38</v>
      </c>
      <c r="O331" s="90"/>
      <c r="P331" s="226">
        <f>O331*H331</f>
        <v>0</v>
      </c>
      <c r="Q331" s="226">
        <v>0.00175048</v>
      </c>
      <c r="R331" s="226">
        <f>Q331*H331</f>
        <v>0.010502879999999999</v>
      </c>
      <c r="S331" s="226">
        <v>0.002</v>
      </c>
      <c r="T331" s="227">
        <f>S331*H331</f>
        <v>0.012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8" t="s">
        <v>138</v>
      </c>
      <c r="AT331" s="228" t="s">
        <v>133</v>
      </c>
      <c r="AU331" s="228" t="s">
        <v>83</v>
      </c>
      <c r="AY331" s="16" t="s">
        <v>131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6" t="s">
        <v>81</v>
      </c>
      <c r="BK331" s="229">
        <f>ROUND(I331*H331,2)</f>
        <v>0</v>
      </c>
      <c r="BL331" s="16" t="s">
        <v>138</v>
      </c>
      <c r="BM331" s="228" t="s">
        <v>476</v>
      </c>
    </row>
    <row r="332" s="13" customFormat="1">
      <c r="A332" s="13"/>
      <c r="B332" s="230"/>
      <c r="C332" s="231"/>
      <c r="D332" s="232" t="s">
        <v>139</v>
      </c>
      <c r="E332" s="233" t="s">
        <v>1</v>
      </c>
      <c r="F332" s="234" t="s">
        <v>477</v>
      </c>
      <c r="G332" s="231"/>
      <c r="H332" s="235">
        <v>6</v>
      </c>
      <c r="I332" s="236"/>
      <c r="J332" s="231"/>
      <c r="K332" s="231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139</v>
      </c>
      <c r="AU332" s="241" t="s">
        <v>83</v>
      </c>
      <c r="AV332" s="13" t="s">
        <v>83</v>
      </c>
      <c r="AW332" s="13" t="s">
        <v>30</v>
      </c>
      <c r="AX332" s="13" t="s">
        <v>73</v>
      </c>
      <c r="AY332" s="241" t="s">
        <v>131</v>
      </c>
    </row>
    <row r="333" s="14" customFormat="1">
      <c r="A333" s="14"/>
      <c r="B333" s="242"/>
      <c r="C333" s="243"/>
      <c r="D333" s="232" t="s">
        <v>139</v>
      </c>
      <c r="E333" s="244" t="s">
        <v>1</v>
      </c>
      <c r="F333" s="245" t="s">
        <v>141</v>
      </c>
      <c r="G333" s="243"/>
      <c r="H333" s="246">
        <v>6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139</v>
      </c>
      <c r="AU333" s="252" t="s">
        <v>83</v>
      </c>
      <c r="AV333" s="14" t="s">
        <v>138</v>
      </c>
      <c r="AW333" s="14" t="s">
        <v>30</v>
      </c>
      <c r="AX333" s="14" t="s">
        <v>81</v>
      </c>
      <c r="AY333" s="252" t="s">
        <v>131</v>
      </c>
    </row>
    <row r="334" s="2" customFormat="1" ht="24.15" customHeight="1">
      <c r="A334" s="37"/>
      <c r="B334" s="38"/>
      <c r="C334" s="253" t="s">
        <v>310</v>
      </c>
      <c r="D334" s="253" t="s">
        <v>184</v>
      </c>
      <c r="E334" s="254" t="s">
        <v>478</v>
      </c>
      <c r="F334" s="255" t="s">
        <v>479</v>
      </c>
      <c r="G334" s="256" t="s">
        <v>161</v>
      </c>
      <c r="H334" s="257">
        <v>0.029999999999999999</v>
      </c>
      <c r="I334" s="258"/>
      <c r="J334" s="259">
        <f>ROUND(I334*H334,2)</f>
        <v>0</v>
      </c>
      <c r="K334" s="255" t="s">
        <v>480</v>
      </c>
      <c r="L334" s="260"/>
      <c r="M334" s="261" t="s">
        <v>1</v>
      </c>
      <c r="N334" s="262" t="s">
        <v>38</v>
      </c>
      <c r="O334" s="90"/>
      <c r="P334" s="226">
        <f>O334*H334</f>
        <v>0</v>
      </c>
      <c r="Q334" s="226">
        <v>1</v>
      </c>
      <c r="R334" s="226">
        <f>Q334*H334</f>
        <v>0.029999999999999999</v>
      </c>
      <c r="S334" s="226">
        <v>0</v>
      </c>
      <c r="T334" s="22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8" t="s">
        <v>156</v>
      </c>
      <c r="AT334" s="228" t="s">
        <v>184</v>
      </c>
      <c r="AU334" s="228" t="s">
        <v>83</v>
      </c>
      <c r="AY334" s="16" t="s">
        <v>131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6" t="s">
        <v>81</v>
      </c>
      <c r="BK334" s="229">
        <f>ROUND(I334*H334,2)</f>
        <v>0</v>
      </c>
      <c r="BL334" s="16" t="s">
        <v>138</v>
      </c>
      <c r="BM334" s="228" t="s">
        <v>481</v>
      </c>
    </row>
    <row r="335" s="2" customFormat="1">
      <c r="A335" s="37"/>
      <c r="B335" s="38"/>
      <c r="C335" s="39"/>
      <c r="D335" s="232" t="s">
        <v>205</v>
      </c>
      <c r="E335" s="39"/>
      <c r="F335" s="263" t="s">
        <v>482</v>
      </c>
      <c r="G335" s="39"/>
      <c r="H335" s="39"/>
      <c r="I335" s="264"/>
      <c r="J335" s="39"/>
      <c r="K335" s="39"/>
      <c r="L335" s="43"/>
      <c r="M335" s="265"/>
      <c r="N335" s="266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205</v>
      </c>
      <c r="AU335" s="16" t="s">
        <v>83</v>
      </c>
    </row>
    <row r="336" s="13" customFormat="1">
      <c r="A336" s="13"/>
      <c r="B336" s="230"/>
      <c r="C336" s="231"/>
      <c r="D336" s="232" t="s">
        <v>139</v>
      </c>
      <c r="E336" s="233" t="s">
        <v>1</v>
      </c>
      <c r="F336" s="234" t="s">
        <v>483</v>
      </c>
      <c r="G336" s="231"/>
      <c r="H336" s="235">
        <v>0.029999999999999999</v>
      </c>
      <c r="I336" s="236"/>
      <c r="J336" s="231"/>
      <c r="K336" s="231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139</v>
      </c>
      <c r="AU336" s="241" t="s">
        <v>83</v>
      </c>
      <c r="AV336" s="13" t="s">
        <v>83</v>
      </c>
      <c r="AW336" s="13" t="s">
        <v>30</v>
      </c>
      <c r="AX336" s="13" t="s">
        <v>73</v>
      </c>
      <c r="AY336" s="241" t="s">
        <v>131</v>
      </c>
    </row>
    <row r="337" s="14" customFormat="1">
      <c r="A337" s="14"/>
      <c r="B337" s="242"/>
      <c r="C337" s="243"/>
      <c r="D337" s="232" t="s">
        <v>139</v>
      </c>
      <c r="E337" s="244" t="s">
        <v>1</v>
      </c>
      <c r="F337" s="245" t="s">
        <v>141</v>
      </c>
      <c r="G337" s="243"/>
      <c r="H337" s="246">
        <v>0.029999999999999999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139</v>
      </c>
      <c r="AU337" s="252" t="s">
        <v>83</v>
      </c>
      <c r="AV337" s="14" t="s">
        <v>138</v>
      </c>
      <c r="AW337" s="14" t="s">
        <v>30</v>
      </c>
      <c r="AX337" s="14" t="s">
        <v>81</v>
      </c>
      <c r="AY337" s="252" t="s">
        <v>131</v>
      </c>
    </row>
    <row r="338" s="2" customFormat="1" ht="24.15" customHeight="1">
      <c r="A338" s="37"/>
      <c r="B338" s="38"/>
      <c r="C338" s="217" t="s">
        <v>484</v>
      </c>
      <c r="D338" s="217" t="s">
        <v>133</v>
      </c>
      <c r="E338" s="218" t="s">
        <v>485</v>
      </c>
      <c r="F338" s="219" t="s">
        <v>486</v>
      </c>
      <c r="G338" s="220" t="s">
        <v>172</v>
      </c>
      <c r="H338" s="221">
        <v>92.75</v>
      </c>
      <c r="I338" s="222"/>
      <c r="J338" s="223">
        <f>ROUND(I338*H338,2)</f>
        <v>0</v>
      </c>
      <c r="K338" s="219" t="s">
        <v>137</v>
      </c>
      <c r="L338" s="43"/>
      <c r="M338" s="224" t="s">
        <v>1</v>
      </c>
      <c r="N338" s="225" t="s">
        <v>38</v>
      </c>
      <c r="O338" s="90"/>
      <c r="P338" s="226">
        <f>O338*H338</f>
        <v>0</v>
      </c>
      <c r="Q338" s="226">
        <v>0.00053109999999999995</v>
      </c>
      <c r="R338" s="226">
        <f>Q338*H338</f>
        <v>0.049259524999999998</v>
      </c>
      <c r="S338" s="226">
        <v>0.001</v>
      </c>
      <c r="T338" s="227">
        <f>S338*H338</f>
        <v>0.092749999999999999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8" t="s">
        <v>138</v>
      </c>
      <c r="AT338" s="228" t="s">
        <v>133</v>
      </c>
      <c r="AU338" s="228" t="s">
        <v>83</v>
      </c>
      <c r="AY338" s="16" t="s">
        <v>131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6" t="s">
        <v>81</v>
      </c>
      <c r="BK338" s="229">
        <f>ROUND(I338*H338,2)</f>
        <v>0</v>
      </c>
      <c r="BL338" s="16" t="s">
        <v>138</v>
      </c>
      <c r="BM338" s="228" t="s">
        <v>487</v>
      </c>
    </row>
    <row r="339" s="13" customFormat="1">
      <c r="A339" s="13"/>
      <c r="B339" s="230"/>
      <c r="C339" s="231"/>
      <c r="D339" s="232" t="s">
        <v>139</v>
      </c>
      <c r="E339" s="233" t="s">
        <v>1</v>
      </c>
      <c r="F339" s="234" t="s">
        <v>488</v>
      </c>
      <c r="G339" s="231"/>
      <c r="H339" s="235">
        <v>92.75</v>
      </c>
      <c r="I339" s="236"/>
      <c r="J339" s="231"/>
      <c r="K339" s="231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139</v>
      </c>
      <c r="AU339" s="241" t="s">
        <v>83</v>
      </c>
      <c r="AV339" s="13" t="s">
        <v>83</v>
      </c>
      <c r="AW339" s="13" t="s">
        <v>30</v>
      </c>
      <c r="AX339" s="13" t="s">
        <v>73</v>
      </c>
      <c r="AY339" s="241" t="s">
        <v>131</v>
      </c>
    </row>
    <row r="340" s="14" customFormat="1">
      <c r="A340" s="14"/>
      <c r="B340" s="242"/>
      <c r="C340" s="243"/>
      <c r="D340" s="232" t="s">
        <v>139</v>
      </c>
      <c r="E340" s="244" t="s">
        <v>1</v>
      </c>
      <c r="F340" s="245" t="s">
        <v>141</v>
      </c>
      <c r="G340" s="243"/>
      <c r="H340" s="246">
        <v>92.75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2" t="s">
        <v>139</v>
      </c>
      <c r="AU340" s="252" t="s">
        <v>83</v>
      </c>
      <c r="AV340" s="14" t="s">
        <v>138</v>
      </c>
      <c r="AW340" s="14" t="s">
        <v>30</v>
      </c>
      <c r="AX340" s="14" t="s">
        <v>81</v>
      </c>
      <c r="AY340" s="252" t="s">
        <v>131</v>
      </c>
    </row>
    <row r="341" s="12" customFormat="1" ht="22.8" customHeight="1">
      <c r="A341" s="12"/>
      <c r="B341" s="201"/>
      <c r="C341" s="202"/>
      <c r="D341" s="203" t="s">
        <v>72</v>
      </c>
      <c r="E341" s="215" t="s">
        <v>489</v>
      </c>
      <c r="F341" s="215" t="s">
        <v>490</v>
      </c>
      <c r="G341" s="202"/>
      <c r="H341" s="202"/>
      <c r="I341" s="205"/>
      <c r="J341" s="216">
        <f>BK341</f>
        <v>0</v>
      </c>
      <c r="K341" s="202"/>
      <c r="L341" s="207"/>
      <c r="M341" s="208"/>
      <c r="N341" s="209"/>
      <c r="O341" s="209"/>
      <c r="P341" s="210">
        <f>SUM(P342:P365)</f>
        <v>0</v>
      </c>
      <c r="Q341" s="209"/>
      <c r="R341" s="210">
        <f>SUM(R342:R365)</f>
        <v>0</v>
      </c>
      <c r="S341" s="209"/>
      <c r="T341" s="211">
        <f>SUM(T342:T365)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2" t="s">
        <v>81</v>
      </c>
      <c r="AT341" s="213" t="s">
        <v>72</v>
      </c>
      <c r="AU341" s="213" t="s">
        <v>81</v>
      </c>
      <c r="AY341" s="212" t="s">
        <v>131</v>
      </c>
      <c r="BK341" s="214">
        <f>SUM(BK342:BK365)</f>
        <v>0</v>
      </c>
    </row>
    <row r="342" s="2" customFormat="1" ht="24.15" customHeight="1">
      <c r="A342" s="37"/>
      <c r="B342" s="38"/>
      <c r="C342" s="217" t="s">
        <v>314</v>
      </c>
      <c r="D342" s="217" t="s">
        <v>133</v>
      </c>
      <c r="E342" s="218" t="s">
        <v>491</v>
      </c>
      <c r="F342" s="219" t="s">
        <v>492</v>
      </c>
      <c r="G342" s="220" t="s">
        <v>161</v>
      </c>
      <c r="H342" s="221">
        <v>79.906000000000006</v>
      </c>
      <c r="I342" s="222"/>
      <c r="J342" s="223">
        <f>ROUND(I342*H342,2)</f>
        <v>0</v>
      </c>
      <c r="K342" s="219" t="s">
        <v>137</v>
      </c>
      <c r="L342" s="43"/>
      <c r="M342" s="224" t="s">
        <v>1</v>
      </c>
      <c r="N342" s="225" t="s">
        <v>38</v>
      </c>
      <c r="O342" s="90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8" t="s">
        <v>138</v>
      </c>
      <c r="AT342" s="228" t="s">
        <v>133</v>
      </c>
      <c r="AU342" s="228" t="s">
        <v>83</v>
      </c>
      <c r="AY342" s="16" t="s">
        <v>131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6" t="s">
        <v>81</v>
      </c>
      <c r="BK342" s="229">
        <f>ROUND(I342*H342,2)</f>
        <v>0</v>
      </c>
      <c r="BL342" s="16" t="s">
        <v>138</v>
      </c>
      <c r="BM342" s="228" t="s">
        <v>493</v>
      </c>
    </row>
    <row r="343" s="13" customFormat="1">
      <c r="A343" s="13"/>
      <c r="B343" s="230"/>
      <c r="C343" s="231"/>
      <c r="D343" s="232" t="s">
        <v>139</v>
      </c>
      <c r="E343" s="233" t="s">
        <v>1</v>
      </c>
      <c r="F343" s="234" t="s">
        <v>494</v>
      </c>
      <c r="G343" s="231"/>
      <c r="H343" s="235">
        <v>8.4100000000000001</v>
      </c>
      <c r="I343" s="236"/>
      <c r="J343" s="231"/>
      <c r="K343" s="231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139</v>
      </c>
      <c r="AU343" s="241" t="s">
        <v>83</v>
      </c>
      <c r="AV343" s="13" t="s">
        <v>83</v>
      </c>
      <c r="AW343" s="13" t="s">
        <v>30</v>
      </c>
      <c r="AX343" s="13" t="s">
        <v>73</v>
      </c>
      <c r="AY343" s="241" t="s">
        <v>131</v>
      </c>
    </row>
    <row r="344" s="13" customFormat="1">
      <c r="A344" s="13"/>
      <c r="B344" s="230"/>
      <c r="C344" s="231"/>
      <c r="D344" s="232" t="s">
        <v>139</v>
      </c>
      <c r="E344" s="233" t="s">
        <v>1</v>
      </c>
      <c r="F344" s="234" t="s">
        <v>495</v>
      </c>
      <c r="G344" s="231"/>
      <c r="H344" s="235">
        <v>51.322000000000003</v>
      </c>
      <c r="I344" s="236"/>
      <c r="J344" s="231"/>
      <c r="K344" s="231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139</v>
      </c>
      <c r="AU344" s="241" t="s">
        <v>83</v>
      </c>
      <c r="AV344" s="13" t="s">
        <v>83</v>
      </c>
      <c r="AW344" s="13" t="s">
        <v>30</v>
      </c>
      <c r="AX344" s="13" t="s">
        <v>73</v>
      </c>
      <c r="AY344" s="241" t="s">
        <v>131</v>
      </c>
    </row>
    <row r="345" s="13" customFormat="1">
      <c r="A345" s="13"/>
      <c r="B345" s="230"/>
      <c r="C345" s="231"/>
      <c r="D345" s="232" t="s">
        <v>139</v>
      </c>
      <c r="E345" s="233" t="s">
        <v>1</v>
      </c>
      <c r="F345" s="234" t="s">
        <v>496</v>
      </c>
      <c r="G345" s="231"/>
      <c r="H345" s="235">
        <v>20.173999999999999</v>
      </c>
      <c r="I345" s="236"/>
      <c r="J345" s="231"/>
      <c r="K345" s="231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139</v>
      </c>
      <c r="AU345" s="241" t="s">
        <v>83</v>
      </c>
      <c r="AV345" s="13" t="s">
        <v>83</v>
      </c>
      <c r="AW345" s="13" t="s">
        <v>30</v>
      </c>
      <c r="AX345" s="13" t="s">
        <v>73</v>
      </c>
      <c r="AY345" s="241" t="s">
        <v>131</v>
      </c>
    </row>
    <row r="346" s="14" customFormat="1">
      <c r="A346" s="14"/>
      <c r="B346" s="242"/>
      <c r="C346" s="243"/>
      <c r="D346" s="232" t="s">
        <v>139</v>
      </c>
      <c r="E346" s="244" t="s">
        <v>1</v>
      </c>
      <c r="F346" s="245" t="s">
        <v>141</v>
      </c>
      <c r="G346" s="243"/>
      <c r="H346" s="246">
        <v>79.906000000000006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2" t="s">
        <v>139</v>
      </c>
      <c r="AU346" s="252" t="s">
        <v>83</v>
      </c>
      <c r="AV346" s="14" t="s">
        <v>138</v>
      </c>
      <c r="AW346" s="14" t="s">
        <v>30</v>
      </c>
      <c r="AX346" s="14" t="s">
        <v>81</v>
      </c>
      <c r="AY346" s="252" t="s">
        <v>131</v>
      </c>
    </row>
    <row r="347" s="2" customFormat="1" ht="24.15" customHeight="1">
      <c r="A347" s="37"/>
      <c r="B347" s="38"/>
      <c r="C347" s="217" t="s">
        <v>497</v>
      </c>
      <c r="D347" s="217" t="s">
        <v>133</v>
      </c>
      <c r="E347" s="218" t="s">
        <v>498</v>
      </c>
      <c r="F347" s="219" t="s">
        <v>499</v>
      </c>
      <c r="G347" s="220" t="s">
        <v>161</v>
      </c>
      <c r="H347" s="221">
        <v>79.906000000000006</v>
      </c>
      <c r="I347" s="222"/>
      <c r="J347" s="223">
        <f>ROUND(I347*H347,2)</f>
        <v>0</v>
      </c>
      <c r="K347" s="219" t="s">
        <v>137</v>
      </c>
      <c r="L347" s="43"/>
      <c r="M347" s="224" t="s">
        <v>1</v>
      </c>
      <c r="N347" s="225" t="s">
        <v>38</v>
      </c>
      <c r="O347" s="90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28" t="s">
        <v>138</v>
      </c>
      <c r="AT347" s="228" t="s">
        <v>133</v>
      </c>
      <c r="AU347" s="228" t="s">
        <v>83</v>
      </c>
      <c r="AY347" s="16" t="s">
        <v>131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6" t="s">
        <v>81</v>
      </c>
      <c r="BK347" s="229">
        <f>ROUND(I347*H347,2)</f>
        <v>0</v>
      </c>
      <c r="BL347" s="16" t="s">
        <v>138</v>
      </c>
      <c r="BM347" s="228" t="s">
        <v>500</v>
      </c>
    </row>
    <row r="348" s="2" customFormat="1" ht="24.15" customHeight="1">
      <c r="A348" s="37"/>
      <c r="B348" s="38"/>
      <c r="C348" s="217" t="s">
        <v>318</v>
      </c>
      <c r="D348" s="217" t="s">
        <v>133</v>
      </c>
      <c r="E348" s="218" t="s">
        <v>501</v>
      </c>
      <c r="F348" s="219" t="s">
        <v>502</v>
      </c>
      <c r="G348" s="220" t="s">
        <v>161</v>
      </c>
      <c r="H348" s="221">
        <v>958.87199999999996</v>
      </c>
      <c r="I348" s="222"/>
      <c r="J348" s="223">
        <f>ROUND(I348*H348,2)</f>
        <v>0</v>
      </c>
      <c r="K348" s="219" t="s">
        <v>137</v>
      </c>
      <c r="L348" s="43"/>
      <c r="M348" s="224" t="s">
        <v>1</v>
      </c>
      <c r="N348" s="225" t="s">
        <v>38</v>
      </c>
      <c r="O348" s="90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8" t="s">
        <v>138</v>
      </c>
      <c r="AT348" s="228" t="s">
        <v>133</v>
      </c>
      <c r="AU348" s="228" t="s">
        <v>83</v>
      </c>
      <c r="AY348" s="16" t="s">
        <v>131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6" t="s">
        <v>81</v>
      </c>
      <c r="BK348" s="229">
        <f>ROUND(I348*H348,2)</f>
        <v>0</v>
      </c>
      <c r="BL348" s="16" t="s">
        <v>138</v>
      </c>
      <c r="BM348" s="228" t="s">
        <v>503</v>
      </c>
    </row>
    <row r="349" s="13" customFormat="1">
      <c r="A349" s="13"/>
      <c r="B349" s="230"/>
      <c r="C349" s="231"/>
      <c r="D349" s="232" t="s">
        <v>139</v>
      </c>
      <c r="E349" s="233" t="s">
        <v>1</v>
      </c>
      <c r="F349" s="234" t="s">
        <v>504</v>
      </c>
      <c r="G349" s="231"/>
      <c r="H349" s="235">
        <v>958.87199999999996</v>
      </c>
      <c r="I349" s="236"/>
      <c r="J349" s="231"/>
      <c r="K349" s="231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139</v>
      </c>
      <c r="AU349" s="241" t="s">
        <v>83</v>
      </c>
      <c r="AV349" s="13" t="s">
        <v>83</v>
      </c>
      <c r="AW349" s="13" t="s">
        <v>30</v>
      </c>
      <c r="AX349" s="13" t="s">
        <v>73</v>
      </c>
      <c r="AY349" s="241" t="s">
        <v>131</v>
      </c>
    </row>
    <row r="350" s="14" customFormat="1">
      <c r="A350" s="14"/>
      <c r="B350" s="242"/>
      <c r="C350" s="243"/>
      <c r="D350" s="232" t="s">
        <v>139</v>
      </c>
      <c r="E350" s="244" t="s">
        <v>1</v>
      </c>
      <c r="F350" s="245" t="s">
        <v>141</v>
      </c>
      <c r="G350" s="243"/>
      <c r="H350" s="246">
        <v>958.87199999999996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2" t="s">
        <v>139</v>
      </c>
      <c r="AU350" s="252" t="s">
        <v>83</v>
      </c>
      <c r="AV350" s="14" t="s">
        <v>138</v>
      </c>
      <c r="AW350" s="14" t="s">
        <v>30</v>
      </c>
      <c r="AX350" s="14" t="s">
        <v>81</v>
      </c>
      <c r="AY350" s="252" t="s">
        <v>131</v>
      </c>
    </row>
    <row r="351" s="2" customFormat="1" ht="21.75" customHeight="1">
      <c r="A351" s="37"/>
      <c r="B351" s="38"/>
      <c r="C351" s="217" t="s">
        <v>505</v>
      </c>
      <c r="D351" s="217" t="s">
        <v>133</v>
      </c>
      <c r="E351" s="218" t="s">
        <v>506</v>
      </c>
      <c r="F351" s="219" t="s">
        <v>507</v>
      </c>
      <c r="G351" s="220" t="s">
        <v>199</v>
      </c>
      <c r="H351" s="221">
        <v>22</v>
      </c>
      <c r="I351" s="222"/>
      <c r="J351" s="223">
        <f>ROUND(I351*H351,2)</f>
        <v>0</v>
      </c>
      <c r="K351" s="219" t="s">
        <v>137</v>
      </c>
      <c r="L351" s="43"/>
      <c r="M351" s="224" t="s">
        <v>1</v>
      </c>
      <c r="N351" s="225" t="s">
        <v>38</v>
      </c>
      <c r="O351" s="90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8" t="s">
        <v>138</v>
      </c>
      <c r="AT351" s="228" t="s">
        <v>133</v>
      </c>
      <c r="AU351" s="228" t="s">
        <v>83</v>
      </c>
      <c r="AY351" s="16" t="s">
        <v>131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6" t="s">
        <v>81</v>
      </c>
      <c r="BK351" s="229">
        <f>ROUND(I351*H351,2)</f>
        <v>0</v>
      </c>
      <c r="BL351" s="16" t="s">
        <v>138</v>
      </c>
      <c r="BM351" s="228" t="s">
        <v>508</v>
      </c>
    </row>
    <row r="352" s="2" customFormat="1" ht="33" customHeight="1">
      <c r="A352" s="37"/>
      <c r="B352" s="38"/>
      <c r="C352" s="217" t="s">
        <v>326</v>
      </c>
      <c r="D352" s="217" t="s">
        <v>133</v>
      </c>
      <c r="E352" s="218" t="s">
        <v>509</v>
      </c>
      <c r="F352" s="219" t="s">
        <v>510</v>
      </c>
      <c r="G352" s="220" t="s">
        <v>161</v>
      </c>
      <c r="H352" s="221">
        <v>2.6400000000000001</v>
      </c>
      <c r="I352" s="222"/>
      <c r="J352" s="223">
        <f>ROUND(I352*H352,2)</f>
        <v>0</v>
      </c>
      <c r="K352" s="219" t="s">
        <v>137</v>
      </c>
      <c r="L352" s="43"/>
      <c r="M352" s="224" t="s">
        <v>1</v>
      </c>
      <c r="N352" s="225" t="s">
        <v>38</v>
      </c>
      <c r="O352" s="90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8" t="s">
        <v>138</v>
      </c>
      <c r="AT352" s="228" t="s">
        <v>133</v>
      </c>
      <c r="AU352" s="228" t="s">
        <v>83</v>
      </c>
      <c r="AY352" s="16" t="s">
        <v>131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6" t="s">
        <v>81</v>
      </c>
      <c r="BK352" s="229">
        <f>ROUND(I352*H352,2)</f>
        <v>0</v>
      </c>
      <c r="BL352" s="16" t="s">
        <v>138</v>
      </c>
      <c r="BM352" s="228" t="s">
        <v>511</v>
      </c>
    </row>
    <row r="353" s="13" customFormat="1">
      <c r="A353" s="13"/>
      <c r="B353" s="230"/>
      <c r="C353" s="231"/>
      <c r="D353" s="232" t="s">
        <v>139</v>
      </c>
      <c r="E353" s="233" t="s">
        <v>1</v>
      </c>
      <c r="F353" s="234" t="s">
        <v>512</v>
      </c>
      <c r="G353" s="231"/>
      <c r="H353" s="235">
        <v>2.6400000000000001</v>
      </c>
      <c r="I353" s="236"/>
      <c r="J353" s="231"/>
      <c r="K353" s="231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139</v>
      </c>
      <c r="AU353" s="241" t="s">
        <v>83</v>
      </c>
      <c r="AV353" s="13" t="s">
        <v>83</v>
      </c>
      <c r="AW353" s="13" t="s">
        <v>30</v>
      </c>
      <c r="AX353" s="13" t="s">
        <v>73</v>
      </c>
      <c r="AY353" s="241" t="s">
        <v>131</v>
      </c>
    </row>
    <row r="354" s="14" customFormat="1">
      <c r="A354" s="14"/>
      <c r="B354" s="242"/>
      <c r="C354" s="243"/>
      <c r="D354" s="232" t="s">
        <v>139</v>
      </c>
      <c r="E354" s="244" t="s">
        <v>1</v>
      </c>
      <c r="F354" s="245" t="s">
        <v>141</v>
      </c>
      <c r="G354" s="243"/>
      <c r="H354" s="246">
        <v>2.6400000000000001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139</v>
      </c>
      <c r="AU354" s="252" t="s">
        <v>83</v>
      </c>
      <c r="AV354" s="14" t="s">
        <v>138</v>
      </c>
      <c r="AW354" s="14" t="s">
        <v>30</v>
      </c>
      <c r="AX354" s="14" t="s">
        <v>81</v>
      </c>
      <c r="AY354" s="252" t="s">
        <v>131</v>
      </c>
    </row>
    <row r="355" s="2" customFormat="1" ht="33" customHeight="1">
      <c r="A355" s="37"/>
      <c r="B355" s="38"/>
      <c r="C355" s="217" t="s">
        <v>513</v>
      </c>
      <c r="D355" s="217" t="s">
        <v>133</v>
      </c>
      <c r="E355" s="218" t="s">
        <v>514</v>
      </c>
      <c r="F355" s="219" t="s">
        <v>515</v>
      </c>
      <c r="G355" s="220" t="s">
        <v>161</v>
      </c>
      <c r="H355" s="221">
        <v>20.173999999999999</v>
      </c>
      <c r="I355" s="222"/>
      <c r="J355" s="223">
        <f>ROUND(I355*H355,2)</f>
        <v>0</v>
      </c>
      <c r="K355" s="219" t="s">
        <v>137</v>
      </c>
      <c r="L355" s="43"/>
      <c r="M355" s="224" t="s">
        <v>1</v>
      </c>
      <c r="N355" s="225" t="s">
        <v>38</v>
      </c>
      <c r="O355" s="90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8" t="s">
        <v>138</v>
      </c>
      <c r="AT355" s="228" t="s">
        <v>133</v>
      </c>
      <c r="AU355" s="228" t="s">
        <v>83</v>
      </c>
      <c r="AY355" s="16" t="s">
        <v>131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6" t="s">
        <v>81</v>
      </c>
      <c r="BK355" s="229">
        <f>ROUND(I355*H355,2)</f>
        <v>0</v>
      </c>
      <c r="BL355" s="16" t="s">
        <v>138</v>
      </c>
      <c r="BM355" s="228" t="s">
        <v>516</v>
      </c>
    </row>
    <row r="356" s="2" customFormat="1" ht="37.8" customHeight="1">
      <c r="A356" s="37"/>
      <c r="B356" s="38"/>
      <c r="C356" s="217" t="s">
        <v>329</v>
      </c>
      <c r="D356" s="217" t="s">
        <v>133</v>
      </c>
      <c r="E356" s="218" t="s">
        <v>517</v>
      </c>
      <c r="F356" s="219" t="s">
        <v>518</v>
      </c>
      <c r="G356" s="220" t="s">
        <v>161</v>
      </c>
      <c r="H356" s="221">
        <v>51.332000000000001</v>
      </c>
      <c r="I356" s="222"/>
      <c r="J356" s="223">
        <f>ROUND(I356*H356,2)</f>
        <v>0</v>
      </c>
      <c r="K356" s="219" t="s">
        <v>137</v>
      </c>
      <c r="L356" s="43"/>
      <c r="M356" s="224" t="s">
        <v>1</v>
      </c>
      <c r="N356" s="225" t="s">
        <v>38</v>
      </c>
      <c r="O356" s="90"/>
      <c r="P356" s="226">
        <f>O356*H356</f>
        <v>0</v>
      </c>
      <c r="Q356" s="226">
        <v>0</v>
      </c>
      <c r="R356" s="226">
        <f>Q356*H356</f>
        <v>0</v>
      </c>
      <c r="S356" s="226">
        <v>0</v>
      </c>
      <c r="T356" s="227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8" t="s">
        <v>138</v>
      </c>
      <c r="AT356" s="228" t="s">
        <v>133</v>
      </c>
      <c r="AU356" s="228" t="s">
        <v>83</v>
      </c>
      <c r="AY356" s="16" t="s">
        <v>131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16" t="s">
        <v>81</v>
      </c>
      <c r="BK356" s="229">
        <f>ROUND(I356*H356,2)</f>
        <v>0</v>
      </c>
      <c r="BL356" s="16" t="s">
        <v>138</v>
      </c>
      <c r="BM356" s="228" t="s">
        <v>519</v>
      </c>
    </row>
    <row r="357" s="13" customFormat="1">
      <c r="A357" s="13"/>
      <c r="B357" s="230"/>
      <c r="C357" s="231"/>
      <c r="D357" s="232" t="s">
        <v>139</v>
      </c>
      <c r="E357" s="233" t="s">
        <v>1</v>
      </c>
      <c r="F357" s="234" t="s">
        <v>520</v>
      </c>
      <c r="G357" s="231"/>
      <c r="H357" s="235">
        <v>51.332000000000001</v>
      </c>
      <c r="I357" s="236"/>
      <c r="J357" s="231"/>
      <c r="K357" s="231"/>
      <c r="L357" s="237"/>
      <c r="M357" s="238"/>
      <c r="N357" s="239"/>
      <c r="O357" s="239"/>
      <c r="P357" s="239"/>
      <c r="Q357" s="239"/>
      <c r="R357" s="239"/>
      <c r="S357" s="239"/>
      <c r="T357" s="24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1" t="s">
        <v>139</v>
      </c>
      <c r="AU357" s="241" t="s">
        <v>83</v>
      </c>
      <c r="AV357" s="13" t="s">
        <v>83</v>
      </c>
      <c r="AW357" s="13" t="s">
        <v>30</v>
      </c>
      <c r="AX357" s="13" t="s">
        <v>73</v>
      </c>
      <c r="AY357" s="241" t="s">
        <v>131</v>
      </c>
    </row>
    <row r="358" s="14" customFormat="1">
      <c r="A358" s="14"/>
      <c r="B358" s="242"/>
      <c r="C358" s="243"/>
      <c r="D358" s="232" t="s">
        <v>139</v>
      </c>
      <c r="E358" s="244" t="s">
        <v>1</v>
      </c>
      <c r="F358" s="245" t="s">
        <v>141</v>
      </c>
      <c r="G358" s="243"/>
      <c r="H358" s="246">
        <v>51.332000000000001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2" t="s">
        <v>139</v>
      </c>
      <c r="AU358" s="252" t="s">
        <v>83</v>
      </c>
      <c r="AV358" s="14" t="s">
        <v>138</v>
      </c>
      <c r="AW358" s="14" t="s">
        <v>30</v>
      </c>
      <c r="AX358" s="14" t="s">
        <v>81</v>
      </c>
      <c r="AY358" s="252" t="s">
        <v>131</v>
      </c>
    </row>
    <row r="359" s="2" customFormat="1" ht="24.15" customHeight="1">
      <c r="A359" s="37"/>
      <c r="B359" s="38"/>
      <c r="C359" s="217" t="s">
        <v>521</v>
      </c>
      <c r="D359" s="217" t="s">
        <v>133</v>
      </c>
      <c r="E359" s="218" t="s">
        <v>522</v>
      </c>
      <c r="F359" s="219" t="s">
        <v>160</v>
      </c>
      <c r="G359" s="220" t="s">
        <v>161</v>
      </c>
      <c r="H359" s="221">
        <v>8.4100000000000001</v>
      </c>
      <c r="I359" s="222"/>
      <c r="J359" s="223">
        <f>ROUND(I359*H359,2)</f>
        <v>0</v>
      </c>
      <c r="K359" s="219" t="s">
        <v>137</v>
      </c>
      <c r="L359" s="43"/>
      <c r="M359" s="224" t="s">
        <v>1</v>
      </c>
      <c r="N359" s="225" t="s">
        <v>38</v>
      </c>
      <c r="O359" s="90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8" t="s">
        <v>138</v>
      </c>
      <c r="AT359" s="228" t="s">
        <v>133</v>
      </c>
      <c r="AU359" s="228" t="s">
        <v>83</v>
      </c>
      <c r="AY359" s="16" t="s">
        <v>131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6" t="s">
        <v>81</v>
      </c>
      <c r="BK359" s="229">
        <f>ROUND(I359*H359,2)</f>
        <v>0</v>
      </c>
      <c r="BL359" s="16" t="s">
        <v>138</v>
      </c>
      <c r="BM359" s="228" t="s">
        <v>523</v>
      </c>
    </row>
    <row r="360" s="13" customFormat="1">
      <c r="A360" s="13"/>
      <c r="B360" s="230"/>
      <c r="C360" s="231"/>
      <c r="D360" s="232" t="s">
        <v>139</v>
      </c>
      <c r="E360" s="233" t="s">
        <v>1</v>
      </c>
      <c r="F360" s="234" t="s">
        <v>524</v>
      </c>
      <c r="G360" s="231"/>
      <c r="H360" s="235">
        <v>8.4100000000000001</v>
      </c>
      <c r="I360" s="236"/>
      <c r="J360" s="231"/>
      <c r="K360" s="231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139</v>
      </c>
      <c r="AU360" s="241" t="s">
        <v>83</v>
      </c>
      <c r="AV360" s="13" t="s">
        <v>83</v>
      </c>
      <c r="AW360" s="13" t="s">
        <v>30</v>
      </c>
      <c r="AX360" s="13" t="s">
        <v>73</v>
      </c>
      <c r="AY360" s="241" t="s">
        <v>131</v>
      </c>
    </row>
    <row r="361" s="14" customFormat="1">
      <c r="A361" s="14"/>
      <c r="B361" s="242"/>
      <c r="C361" s="243"/>
      <c r="D361" s="232" t="s">
        <v>139</v>
      </c>
      <c r="E361" s="244" t="s">
        <v>1</v>
      </c>
      <c r="F361" s="245" t="s">
        <v>141</v>
      </c>
      <c r="G361" s="243"/>
      <c r="H361" s="246">
        <v>8.4100000000000001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2" t="s">
        <v>139</v>
      </c>
      <c r="AU361" s="252" t="s">
        <v>83</v>
      </c>
      <c r="AV361" s="14" t="s">
        <v>138</v>
      </c>
      <c r="AW361" s="14" t="s">
        <v>30</v>
      </c>
      <c r="AX361" s="14" t="s">
        <v>81</v>
      </c>
      <c r="AY361" s="252" t="s">
        <v>131</v>
      </c>
    </row>
    <row r="362" s="2" customFormat="1" ht="16.5" customHeight="1">
      <c r="A362" s="37"/>
      <c r="B362" s="38"/>
      <c r="C362" s="217" t="s">
        <v>334</v>
      </c>
      <c r="D362" s="217" t="s">
        <v>133</v>
      </c>
      <c r="E362" s="218" t="s">
        <v>525</v>
      </c>
      <c r="F362" s="219" t="s">
        <v>526</v>
      </c>
      <c r="G362" s="220" t="s">
        <v>527</v>
      </c>
      <c r="H362" s="221">
        <v>1</v>
      </c>
      <c r="I362" s="222"/>
      <c r="J362" s="223">
        <f>ROUND(I362*H362,2)</f>
        <v>0</v>
      </c>
      <c r="K362" s="219" t="s">
        <v>1</v>
      </c>
      <c r="L362" s="43"/>
      <c r="M362" s="224" t="s">
        <v>1</v>
      </c>
      <c r="N362" s="225" t="s">
        <v>38</v>
      </c>
      <c r="O362" s="90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8" t="s">
        <v>138</v>
      </c>
      <c r="AT362" s="228" t="s">
        <v>133</v>
      </c>
      <c r="AU362" s="228" t="s">
        <v>83</v>
      </c>
      <c r="AY362" s="16" t="s">
        <v>131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6" t="s">
        <v>81</v>
      </c>
      <c r="BK362" s="229">
        <f>ROUND(I362*H362,2)</f>
        <v>0</v>
      </c>
      <c r="BL362" s="16" t="s">
        <v>138</v>
      </c>
      <c r="BM362" s="228" t="s">
        <v>528</v>
      </c>
    </row>
    <row r="363" s="2" customFormat="1">
      <c r="A363" s="37"/>
      <c r="B363" s="38"/>
      <c r="C363" s="39"/>
      <c r="D363" s="232" t="s">
        <v>205</v>
      </c>
      <c r="E363" s="39"/>
      <c r="F363" s="263" t="s">
        <v>529</v>
      </c>
      <c r="G363" s="39"/>
      <c r="H363" s="39"/>
      <c r="I363" s="264"/>
      <c r="J363" s="39"/>
      <c r="K363" s="39"/>
      <c r="L363" s="43"/>
      <c r="M363" s="265"/>
      <c r="N363" s="266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205</v>
      </c>
      <c r="AU363" s="16" t="s">
        <v>83</v>
      </c>
    </row>
    <row r="364" s="2" customFormat="1" ht="16.5" customHeight="1">
      <c r="A364" s="37"/>
      <c r="B364" s="38"/>
      <c r="C364" s="217" t="s">
        <v>530</v>
      </c>
      <c r="D364" s="217" t="s">
        <v>133</v>
      </c>
      <c r="E364" s="218" t="s">
        <v>531</v>
      </c>
      <c r="F364" s="219" t="s">
        <v>532</v>
      </c>
      <c r="G364" s="220" t="s">
        <v>527</v>
      </c>
      <c r="H364" s="221">
        <v>1</v>
      </c>
      <c r="I364" s="222"/>
      <c r="J364" s="223">
        <f>ROUND(I364*H364,2)</f>
        <v>0</v>
      </c>
      <c r="K364" s="219" t="s">
        <v>1</v>
      </c>
      <c r="L364" s="43"/>
      <c r="M364" s="224" t="s">
        <v>1</v>
      </c>
      <c r="N364" s="225" t="s">
        <v>38</v>
      </c>
      <c r="O364" s="90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8" t="s">
        <v>138</v>
      </c>
      <c r="AT364" s="228" t="s">
        <v>133</v>
      </c>
      <c r="AU364" s="228" t="s">
        <v>83</v>
      </c>
      <c r="AY364" s="16" t="s">
        <v>131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6" t="s">
        <v>81</v>
      </c>
      <c r="BK364" s="229">
        <f>ROUND(I364*H364,2)</f>
        <v>0</v>
      </c>
      <c r="BL364" s="16" t="s">
        <v>138</v>
      </c>
      <c r="BM364" s="228" t="s">
        <v>533</v>
      </c>
    </row>
    <row r="365" s="2" customFormat="1">
      <c r="A365" s="37"/>
      <c r="B365" s="38"/>
      <c r="C365" s="39"/>
      <c r="D365" s="232" t="s">
        <v>205</v>
      </c>
      <c r="E365" s="39"/>
      <c r="F365" s="263" t="s">
        <v>534</v>
      </c>
      <c r="G365" s="39"/>
      <c r="H365" s="39"/>
      <c r="I365" s="264"/>
      <c r="J365" s="39"/>
      <c r="K365" s="39"/>
      <c r="L365" s="43"/>
      <c r="M365" s="265"/>
      <c r="N365" s="266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205</v>
      </c>
      <c r="AU365" s="16" t="s">
        <v>83</v>
      </c>
    </row>
    <row r="366" s="12" customFormat="1" ht="22.8" customHeight="1">
      <c r="A366" s="12"/>
      <c r="B366" s="201"/>
      <c r="C366" s="202"/>
      <c r="D366" s="203" t="s">
        <v>72</v>
      </c>
      <c r="E366" s="215" t="s">
        <v>535</v>
      </c>
      <c r="F366" s="215" t="s">
        <v>536</v>
      </c>
      <c r="G366" s="202"/>
      <c r="H366" s="202"/>
      <c r="I366" s="205"/>
      <c r="J366" s="216">
        <f>BK366</f>
        <v>0</v>
      </c>
      <c r="K366" s="202"/>
      <c r="L366" s="207"/>
      <c r="M366" s="208"/>
      <c r="N366" s="209"/>
      <c r="O366" s="209"/>
      <c r="P366" s="210">
        <f>P367</f>
        <v>0</v>
      </c>
      <c r="Q366" s="209"/>
      <c r="R366" s="210">
        <f>R367</f>
        <v>0</v>
      </c>
      <c r="S366" s="209"/>
      <c r="T366" s="211">
        <f>T367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2" t="s">
        <v>81</v>
      </c>
      <c r="AT366" s="213" t="s">
        <v>72</v>
      </c>
      <c r="AU366" s="213" t="s">
        <v>81</v>
      </c>
      <c r="AY366" s="212" t="s">
        <v>131</v>
      </c>
      <c r="BK366" s="214">
        <f>BK367</f>
        <v>0</v>
      </c>
    </row>
    <row r="367" s="2" customFormat="1" ht="24.15" customHeight="1">
      <c r="A367" s="37"/>
      <c r="B367" s="38"/>
      <c r="C367" s="217" t="s">
        <v>341</v>
      </c>
      <c r="D367" s="217" t="s">
        <v>133</v>
      </c>
      <c r="E367" s="218" t="s">
        <v>537</v>
      </c>
      <c r="F367" s="219" t="s">
        <v>538</v>
      </c>
      <c r="G367" s="220" t="s">
        <v>161</v>
      </c>
      <c r="H367" s="221">
        <v>359.15600000000001</v>
      </c>
      <c r="I367" s="222"/>
      <c r="J367" s="223">
        <f>ROUND(I367*H367,2)</f>
        <v>0</v>
      </c>
      <c r="K367" s="219" t="s">
        <v>137</v>
      </c>
      <c r="L367" s="43"/>
      <c r="M367" s="224" t="s">
        <v>1</v>
      </c>
      <c r="N367" s="225" t="s">
        <v>38</v>
      </c>
      <c r="O367" s="90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8" t="s">
        <v>138</v>
      </c>
      <c r="AT367" s="228" t="s">
        <v>133</v>
      </c>
      <c r="AU367" s="228" t="s">
        <v>83</v>
      </c>
      <c r="AY367" s="16" t="s">
        <v>131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6" t="s">
        <v>81</v>
      </c>
      <c r="BK367" s="229">
        <f>ROUND(I367*H367,2)</f>
        <v>0</v>
      </c>
      <c r="BL367" s="16" t="s">
        <v>138</v>
      </c>
      <c r="BM367" s="228" t="s">
        <v>539</v>
      </c>
    </row>
    <row r="368" s="12" customFormat="1" ht="25.92" customHeight="1">
      <c r="A368" s="12"/>
      <c r="B368" s="201"/>
      <c r="C368" s="202"/>
      <c r="D368" s="203" t="s">
        <v>72</v>
      </c>
      <c r="E368" s="204" t="s">
        <v>540</v>
      </c>
      <c r="F368" s="204" t="s">
        <v>541</v>
      </c>
      <c r="G368" s="202"/>
      <c r="H368" s="202"/>
      <c r="I368" s="205"/>
      <c r="J368" s="206">
        <f>BK368</f>
        <v>0</v>
      </c>
      <c r="K368" s="202"/>
      <c r="L368" s="207"/>
      <c r="M368" s="208"/>
      <c r="N368" s="209"/>
      <c r="O368" s="209"/>
      <c r="P368" s="210">
        <f>P369+P407</f>
        <v>0</v>
      </c>
      <c r="Q368" s="209"/>
      <c r="R368" s="210">
        <f>R369+R407</f>
        <v>0.37142540150000003</v>
      </c>
      <c r="S368" s="209"/>
      <c r="T368" s="211">
        <f>T369+T407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2" t="s">
        <v>83</v>
      </c>
      <c r="AT368" s="213" t="s">
        <v>72</v>
      </c>
      <c r="AU368" s="213" t="s">
        <v>73</v>
      </c>
      <c r="AY368" s="212" t="s">
        <v>131</v>
      </c>
      <c r="BK368" s="214">
        <f>BK369+BK407</f>
        <v>0</v>
      </c>
    </row>
    <row r="369" s="12" customFormat="1" ht="22.8" customHeight="1">
      <c r="A369" s="12"/>
      <c r="B369" s="201"/>
      <c r="C369" s="202"/>
      <c r="D369" s="203" t="s">
        <v>72</v>
      </c>
      <c r="E369" s="215" t="s">
        <v>542</v>
      </c>
      <c r="F369" s="215" t="s">
        <v>543</v>
      </c>
      <c r="G369" s="202"/>
      <c r="H369" s="202"/>
      <c r="I369" s="205"/>
      <c r="J369" s="216">
        <f>BK369</f>
        <v>0</v>
      </c>
      <c r="K369" s="202"/>
      <c r="L369" s="207"/>
      <c r="M369" s="208"/>
      <c r="N369" s="209"/>
      <c r="O369" s="209"/>
      <c r="P369" s="210">
        <f>SUM(P370:P406)</f>
        <v>0</v>
      </c>
      <c r="Q369" s="209"/>
      <c r="R369" s="210">
        <f>SUM(R370:R406)</f>
        <v>0.1586859015</v>
      </c>
      <c r="S369" s="209"/>
      <c r="T369" s="211">
        <f>SUM(T370:T406)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2" t="s">
        <v>83</v>
      </c>
      <c r="AT369" s="213" t="s">
        <v>72</v>
      </c>
      <c r="AU369" s="213" t="s">
        <v>81</v>
      </c>
      <c r="AY369" s="212" t="s">
        <v>131</v>
      </c>
      <c r="BK369" s="214">
        <f>SUM(BK370:BK406)</f>
        <v>0</v>
      </c>
    </row>
    <row r="370" s="2" customFormat="1" ht="24.15" customHeight="1">
      <c r="A370" s="37"/>
      <c r="B370" s="38"/>
      <c r="C370" s="217" t="s">
        <v>544</v>
      </c>
      <c r="D370" s="217" t="s">
        <v>133</v>
      </c>
      <c r="E370" s="218" t="s">
        <v>545</v>
      </c>
      <c r="F370" s="219" t="s">
        <v>546</v>
      </c>
      <c r="G370" s="220" t="s">
        <v>136</v>
      </c>
      <c r="H370" s="221">
        <v>17.600000000000001</v>
      </c>
      <c r="I370" s="222"/>
      <c r="J370" s="223">
        <f>ROUND(I370*H370,2)</f>
        <v>0</v>
      </c>
      <c r="K370" s="219" t="s">
        <v>137</v>
      </c>
      <c r="L370" s="43"/>
      <c r="M370" s="224" t="s">
        <v>1</v>
      </c>
      <c r="N370" s="225" t="s">
        <v>38</v>
      </c>
      <c r="O370" s="90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8" t="s">
        <v>177</v>
      </c>
      <c r="AT370" s="228" t="s">
        <v>133</v>
      </c>
      <c r="AU370" s="228" t="s">
        <v>83</v>
      </c>
      <c r="AY370" s="16" t="s">
        <v>131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6" t="s">
        <v>81</v>
      </c>
      <c r="BK370" s="229">
        <f>ROUND(I370*H370,2)</f>
        <v>0</v>
      </c>
      <c r="BL370" s="16" t="s">
        <v>177</v>
      </c>
      <c r="BM370" s="228" t="s">
        <v>547</v>
      </c>
    </row>
    <row r="371" s="13" customFormat="1">
      <c r="A371" s="13"/>
      <c r="B371" s="230"/>
      <c r="C371" s="231"/>
      <c r="D371" s="232" t="s">
        <v>139</v>
      </c>
      <c r="E371" s="233" t="s">
        <v>1</v>
      </c>
      <c r="F371" s="234" t="s">
        <v>548</v>
      </c>
      <c r="G371" s="231"/>
      <c r="H371" s="235">
        <v>17.600000000000001</v>
      </c>
      <c r="I371" s="236"/>
      <c r="J371" s="231"/>
      <c r="K371" s="231"/>
      <c r="L371" s="237"/>
      <c r="M371" s="238"/>
      <c r="N371" s="239"/>
      <c r="O371" s="239"/>
      <c r="P371" s="239"/>
      <c r="Q371" s="239"/>
      <c r="R371" s="239"/>
      <c r="S371" s="239"/>
      <c r="T371" s="24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1" t="s">
        <v>139</v>
      </c>
      <c r="AU371" s="241" t="s">
        <v>83</v>
      </c>
      <c r="AV371" s="13" t="s">
        <v>83</v>
      </c>
      <c r="AW371" s="13" t="s">
        <v>30</v>
      </c>
      <c r="AX371" s="13" t="s">
        <v>73</v>
      </c>
      <c r="AY371" s="241" t="s">
        <v>131</v>
      </c>
    </row>
    <row r="372" s="14" customFormat="1">
      <c r="A372" s="14"/>
      <c r="B372" s="242"/>
      <c r="C372" s="243"/>
      <c r="D372" s="232" t="s">
        <v>139</v>
      </c>
      <c r="E372" s="244" t="s">
        <v>1</v>
      </c>
      <c r="F372" s="245" t="s">
        <v>141</v>
      </c>
      <c r="G372" s="243"/>
      <c r="H372" s="246">
        <v>17.600000000000001</v>
      </c>
      <c r="I372" s="247"/>
      <c r="J372" s="243"/>
      <c r="K372" s="243"/>
      <c r="L372" s="248"/>
      <c r="M372" s="249"/>
      <c r="N372" s="250"/>
      <c r="O372" s="250"/>
      <c r="P372" s="250"/>
      <c r="Q372" s="250"/>
      <c r="R372" s="250"/>
      <c r="S372" s="250"/>
      <c r="T372" s="25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2" t="s">
        <v>139</v>
      </c>
      <c r="AU372" s="252" t="s">
        <v>83</v>
      </c>
      <c r="AV372" s="14" t="s">
        <v>138</v>
      </c>
      <c r="AW372" s="14" t="s">
        <v>30</v>
      </c>
      <c r="AX372" s="14" t="s">
        <v>81</v>
      </c>
      <c r="AY372" s="252" t="s">
        <v>131</v>
      </c>
    </row>
    <row r="373" s="2" customFormat="1" ht="16.5" customHeight="1">
      <c r="A373" s="37"/>
      <c r="B373" s="38"/>
      <c r="C373" s="253" t="s">
        <v>346</v>
      </c>
      <c r="D373" s="253" t="s">
        <v>184</v>
      </c>
      <c r="E373" s="254" t="s">
        <v>549</v>
      </c>
      <c r="F373" s="255" t="s">
        <v>550</v>
      </c>
      <c r="G373" s="256" t="s">
        <v>161</v>
      </c>
      <c r="H373" s="257">
        <v>0.0060000000000000001</v>
      </c>
      <c r="I373" s="258"/>
      <c r="J373" s="259">
        <f>ROUND(I373*H373,2)</f>
        <v>0</v>
      </c>
      <c r="K373" s="255" t="s">
        <v>137</v>
      </c>
      <c r="L373" s="260"/>
      <c r="M373" s="261" t="s">
        <v>1</v>
      </c>
      <c r="N373" s="262" t="s">
        <v>38</v>
      </c>
      <c r="O373" s="90"/>
      <c r="P373" s="226">
        <f>O373*H373</f>
        <v>0</v>
      </c>
      <c r="Q373" s="226">
        <v>1</v>
      </c>
      <c r="R373" s="226">
        <f>Q373*H373</f>
        <v>0.0060000000000000001</v>
      </c>
      <c r="S373" s="226">
        <v>0</v>
      </c>
      <c r="T373" s="22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8" t="s">
        <v>215</v>
      </c>
      <c r="AT373" s="228" t="s">
        <v>184</v>
      </c>
      <c r="AU373" s="228" t="s">
        <v>83</v>
      </c>
      <c r="AY373" s="16" t="s">
        <v>131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6" t="s">
        <v>81</v>
      </c>
      <c r="BK373" s="229">
        <f>ROUND(I373*H373,2)</f>
        <v>0</v>
      </c>
      <c r="BL373" s="16" t="s">
        <v>177</v>
      </c>
      <c r="BM373" s="228" t="s">
        <v>551</v>
      </c>
    </row>
    <row r="374" s="2" customFormat="1">
      <c r="A374" s="37"/>
      <c r="B374" s="38"/>
      <c r="C374" s="39"/>
      <c r="D374" s="232" t="s">
        <v>205</v>
      </c>
      <c r="E374" s="39"/>
      <c r="F374" s="263" t="s">
        <v>552</v>
      </c>
      <c r="G374" s="39"/>
      <c r="H374" s="39"/>
      <c r="I374" s="264"/>
      <c r="J374" s="39"/>
      <c r="K374" s="39"/>
      <c r="L374" s="43"/>
      <c r="M374" s="265"/>
      <c r="N374" s="266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205</v>
      </c>
      <c r="AU374" s="16" t="s">
        <v>83</v>
      </c>
    </row>
    <row r="375" s="13" customFormat="1">
      <c r="A375" s="13"/>
      <c r="B375" s="230"/>
      <c r="C375" s="231"/>
      <c r="D375" s="232" t="s">
        <v>139</v>
      </c>
      <c r="E375" s="233" t="s">
        <v>1</v>
      </c>
      <c r="F375" s="234" t="s">
        <v>553</v>
      </c>
      <c r="G375" s="231"/>
      <c r="H375" s="235">
        <v>0.0060000000000000001</v>
      </c>
      <c r="I375" s="236"/>
      <c r="J375" s="231"/>
      <c r="K375" s="231"/>
      <c r="L375" s="237"/>
      <c r="M375" s="238"/>
      <c r="N375" s="239"/>
      <c r="O375" s="239"/>
      <c r="P375" s="239"/>
      <c r="Q375" s="239"/>
      <c r="R375" s="239"/>
      <c r="S375" s="239"/>
      <c r="T375" s="24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1" t="s">
        <v>139</v>
      </c>
      <c r="AU375" s="241" t="s">
        <v>83</v>
      </c>
      <c r="AV375" s="13" t="s">
        <v>83</v>
      </c>
      <c r="AW375" s="13" t="s">
        <v>30</v>
      </c>
      <c r="AX375" s="13" t="s">
        <v>73</v>
      </c>
      <c r="AY375" s="241" t="s">
        <v>131</v>
      </c>
    </row>
    <row r="376" s="14" customFormat="1">
      <c r="A376" s="14"/>
      <c r="B376" s="242"/>
      <c r="C376" s="243"/>
      <c r="D376" s="232" t="s">
        <v>139</v>
      </c>
      <c r="E376" s="244" t="s">
        <v>1</v>
      </c>
      <c r="F376" s="245" t="s">
        <v>141</v>
      </c>
      <c r="G376" s="243"/>
      <c r="H376" s="246">
        <v>0.0060000000000000001</v>
      </c>
      <c r="I376" s="247"/>
      <c r="J376" s="243"/>
      <c r="K376" s="243"/>
      <c r="L376" s="248"/>
      <c r="M376" s="249"/>
      <c r="N376" s="250"/>
      <c r="O376" s="250"/>
      <c r="P376" s="250"/>
      <c r="Q376" s="250"/>
      <c r="R376" s="250"/>
      <c r="S376" s="250"/>
      <c r="T376" s="25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2" t="s">
        <v>139</v>
      </c>
      <c r="AU376" s="252" t="s">
        <v>83</v>
      </c>
      <c r="AV376" s="14" t="s">
        <v>138</v>
      </c>
      <c r="AW376" s="14" t="s">
        <v>30</v>
      </c>
      <c r="AX376" s="14" t="s">
        <v>81</v>
      </c>
      <c r="AY376" s="252" t="s">
        <v>131</v>
      </c>
    </row>
    <row r="377" s="2" customFormat="1" ht="24.15" customHeight="1">
      <c r="A377" s="37"/>
      <c r="B377" s="38"/>
      <c r="C377" s="217" t="s">
        <v>554</v>
      </c>
      <c r="D377" s="217" t="s">
        <v>133</v>
      </c>
      <c r="E377" s="218" t="s">
        <v>555</v>
      </c>
      <c r="F377" s="219" t="s">
        <v>556</v>
      </c>
      <c r="G377" s="220" t="s">
        <v>136</v>
      </c>
      <c r="H377" s="221">
        <v>35.200000000000003</v>
      </c>
      <c r="I377" s="222"/>
      <c r="J377" s="223">
        <f>ROUND(I377*H377,2)</f>
        <v>0</v>
      </c>
      <c r="K377" s="219" t="s">
        <v>137</v>
      </c>
      <c r="L377" s="43"/>
      <c r="M377" s="224" t="s">
        <v>1</v>
      </c>
      <c r="N377" s="225" t="s">
        <v>38</v>
      </c>
      <c r="O377" s="90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28" t="s">
        <v>177</v>
      </c>
      <c r="AT377" s="228" t="s">
        <v>133</v>
      </c>
      <c r="AU377" s="228" t="s">
        <v>83</v>
      </c>
      <c r="AY377" s="16" t="s">
        <v>131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6" t="s">
        <v>81</v>
      </c>
      <c r="BK377" s="229">
        <f>ROUND(I377*H377,2)</f>
        <v>0</v>
      </c>
      <c r="BL377" s="16" t="s">
        <v>177</v>
      </c>
      <c r="BM377" s="228" t="s">
        <v>557</v>
      </c>
    </row>
    <row r="378" s="13" customFormat="1">
      <c r="A378" s="13"/>
      <c r="B378" s="230"/>
      <c r="C378" s="231"/>
      <c r="D378" s="232" t="s">
        <v>139</v>
      </c>
      <c r="E378" s="233" t="s">
        <v>1</v>
      </c>
      <c r="F378" s="234" t="s">
        <v>558</v>
      </c>
      <c r="G378" s="231"/>
      <c r="H378" s="235">
        <v>35.200000000000003</v>
      </c>
      <c r="I378" s="236"/>
      <c r="J378" s="231"/>
      <c r="K378" s="231"/>
      <c r="L378" s="237"/>
      <c r="M378" s="238"/>
      <c r="N378" s="239"/>
      <c r="O378" s="239"/>
      <c r="P378" s="239"/>
      <c r="Q378" s="239"/>
      <c r="R378" s="239"/>
      <c r="S378" s="239"/>
      <c r="T378" s="24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1" t="s">
        <v>139</v>
      </c>
      <c r="AU378" s="241" t="s">
        <v>83</v>
      </c>
      <c r="AV378" s="13" t="s">
        <v>83</v>
      </c>
      <c r="AW378" s="13" t="s">
        <v>30</v>
      </c>
      <c r="AX378" s="13" t="s">
        <v>73</v>
      </c>
      <c r="AY378" s="241" t="s">
        <v>131</v>
      </c>
    </row>
    <row r="379" s="14" customFormat="1">
      <c r="A379" s="14"/>
      <c r="B379" s="242"/>
      <c r="C379" s="243"/>
      <c r="D379" s="232" t="s">
        <v>139</v>
      </c>
      <c r="E379" s="244" t="s">
        <v>1</v>
      </c>
      <c r="F379" s="245" t="s">
        <v>141</v>
      </c>
      <c r="G379" s="243"/>
      <c r="H379" s="246">
        <v>35.200000000000003</v>
      </c>
      <c r="I379" s="247"/>
      <c r="J379" s="243"/>
      <c r="K379" s="243"/>
      <c r="L379" s="248"/>
      <c r="M379" s="249"/>
      <c r="N379" s="250"/>
      <c r="O379" s="250"/>
      <c r="P379" s="250"/>
      <c r="Q379" s="250"/>
      <c r="R379" s="250"/>
      <c r="S379" s="250"/>
      <c r="T379" s="25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2" t="s">
        <v>139</v>
      </c>
      <c r="AU379" s="252" t="s">
        <v>83</v>
      </c>
      <c r="AV379" s="14" t="s">
        <v>138</v>
      </c>
      <c r="AW379" s="14" t="s">
        <v>30</v>
      </c>
      <c r="AX379" s="14" t="s">
        <v>81</v>
      </c>
      <c r="AY379" s="252" t="s">
        <v>131</v>
      </c>
    </row>
    <row r="380" s="2" customFormat="1" ht="16.5" customHeight="1">
      <c r="A380" s="37"/>
      <c r="B380" s="38"/>
      <c r="C380" s="253" t="s">
        <v>350</v>
      </c>
      <c r="D380" s="253" t="s">
        <v>184</v>
      </c>
      <c r="E380" s="254" t="s">
        <v>559</v>
      </c>
      <c r="F380" s="255" t="s">
        <v>560</v>
      </c>
      <c r="G380" s="256" t="s">
        <v>161</v>
      </c>
      <c r="H380" s="257">
        <v>0.016</v>
      </c>
      <c r="I380" s="258"/>
      <c r="J380" s="259">
        <f>ROUND(I380*H380,2)</f>
        <v>0</v>
      </c>
      <c r="K380" s="255" t="s">
        <v>137</v>
      </c>
      <c r="L380" s="260"/>
      <c r="M380" s="261" t="s">
        <v>1</v>
      </c>
      <c r="N380" s="262" t="s">
        <v>38</v>
      </c>
      <c r="O380" s="90"/>
      <c r="P380" s="226">
        <f>O380*H380</f>
        <v>0</v>
      </c>
      <c r="Q380" s="226">
        <v>1</v>
      </c>
      <c r="R380" s="226">
        <f>Q380*H380</f>
        <v>0.016</v>
      </c>
      <c r="S380" s="226">
        <v>0</v>
      </c>
      <c r="T380" s="227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28" t="s">
        <v>215</v>
      </c>
      <c r="AT380" s="228" t="s">
        <v>184</v>
      </c>
      <c r="AU380" s="228" t="s">
        <v>83</v>
      </c>
      <c r="AY380" s="16" t="s">
        <v>131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6" t="s">
        <v>81</v>
      </c>
      <c r="BK380" s="229">
        <f>ROUND(I380*H380,2)</f>
        <v>0</v>
      </c>
      <c r="BL380" s="16" t="s">
        <v>177</v>
      </c>
      <c r="BM380" s="228" t="s">
        <v>561</v>
      </c>
    </row>
    <row r="381" s="2" customFormat="1">
      <c r="A381" s="37"/>
      <c r="B381" s="38"/>
      <c r="C381" s="39"/>
      <c r="D381" s="232" t="s">
        <v>205</v>
      </c>
      <c r="E381" s="39"/>
      <c r="F381" s="263" t="s">
        <v>562</v>
      </c>
      <c r="G381" s="39"/>
      <c r="H381" s="39"/>
      <c r="I381" s="264"/>
      <c r="J381" s="39"/>
      <c r="K381" s="39"/>
      <c r="L381" s="43"/>
      <c r="M381" s="265"/>
      <c r="N381" s="266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205</v>
      </c>
      <c r="AU381" s="16" t="s">
        <v>83</v>
      </c>
    </row>
    <row r="382" s="13" customFormat="1">
      <c r="A382" s="13"/>
      <c r="B382" s="230"/>
      <c r="C382" s="231"/>
      <c r="D382" s="232" t="s">
        <v>139</v>
      </c>
      <c r="E382" s="233" t="s">
        <v>1</v>
      </c>
      <c r="F382" s="234" t="s">
        <v>563</v>
      </c>
      <c r="G382" s="231"/>
      <c r="H382" s="235">
        <v>0.016</v>
      </c>
      <c r="I382" s="236"/>
      <c r="J382" s="231"/>
      <c r="K382" s="231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139</v>
      </c>
      <c r="AU382" s="241" t="s">
        <v>83</v>
      </c>
      <c r="AV382" s="13" t="s">
        <v>83</v>
      </c>
      <c r="AW382" s="13" t="s">
        <v>30</v>
      </c>
      <c r="AX382" s="13" t="s">
        <v>73</v>
      </c>
      <c r="AY382" s="241" t="s">
        <v>131</v>
      </c>
    </row>
    <row r="383" s="14" customFormat="1">
      <c r="A383" s="14"/>
      <c r="B383" s="242"/>
      <c r="C383" s="243"/>
      <c r="D383" s="232" t="s">
        <v>139</v>
      </c>
      <c r="E383" s="244" t="s">
        <v>1</v>
      </c>
      <c r="F383" s="245" t="s">
        <v>141</v>
      </c>
      <c r="G383" s="243"/>
      <c r="H383" s="246">
        <v>0.016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2" t="s">
        <v>139</v>
      </c>
      <c r="AU383" s="252" t="s">
        <v>83</v>
      </c>
      <c r="AV383" s="14" t="s">
        <v>138</v>
      </c>
      <c r="AW383" s="14" t="s">
        <v>30</v>
      </c>
      <c r="AX383" s="14" t="s">
        <v>81</v>
      </c>
      <c r="AY383" s="252" t="s">
        <v>131</v>
      </c>
    </row>
    <row r="384" s="2" customFormat="1" ht="21.75" customHeight="1">
      <c r="A384" s="37"/>
      <c r="B384" s="38"/>
      <c r="C384" s="217" t="s">
        <v>564</v>
      </c>
      <c r="D384" s="217" t="s">
        <v>133</v>
      </c>
      <c r="E384" s="218" t="s">
        <v>565</v>
      </c>
      <c r="F384" s="219" t="s">
        <v>566</v>
      </c>
      <c r="G384" s="220" t="s">
        <v>136</v>
      </c>
      <c r="H384" s="221">
        <v>110.255</v>
      </c>
      <c r="I384" s="222"/>
      <c r="J384" s="223">
        <f>ROUND(I384*H384,2)</f>
        <v>0</v>
      </c>
      <c r="K384" s="219" t="s">
        <v>137</v>
      </c>
      <c r="L384" s="43"/>
      <c r="M384" s="224" t="s">
        <v>1</v>
      </c>
      <c r="N384" s="225" t="s">
        <v>38</v>
      </c>
      <c r="O384" s="90"/>
      <c r="P384" s="226">
        <f>O384*H384</f>
        <v>0</v>
      </c>
      <c r="Q384" s="226">
        <v>0.00037530000000000002</v>
      </c>
      <c r="R384" s="226">
        <f>Q384*H384</f>
        <v>0.041378701499999997</v>
      </c>
      <c r="S384" s="226">
        <v>0</v>
      </c>
      <c r="T384" s="227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28" t="s">
        <v>177</v>
      </c>
      <c r="AT384" s="228" t="s">
        <v>133</v>
      </c>
      <c r="AU384" s="228" t="s">
        <v>83</v>
      </c>
      <c r="AY384" s="16" t="s">
        <v>131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6" t="s">
        <v>81</v>
      </c>
      <c r="BK384" s="229">
        <f>ROUND(I384*H384,2)</f>
        <v>0</v>
      </c>
      <c r="BL384" s="16" t="s">
        <v>177</v>
      </c>
      <c r="BM384" s="228" t="s">
        <v>567</v>
      </c>
    </row>
    <row r="385" s="13" customFormat="1">
      <c r="A385" s="13"/>
      <c r="B385" s="230"/>
      <c r="C385" s="231"/>
      <c r="D385" s="232" t="s">
        <v>139</v>
      </c>
      <c r="E385" s="233" t="s">
        <v>1</v>
      </c>
      <c r="F385" s="234" t="s">
        <v>568</v>
      </c>
      <c r="G385" s="231"/>
      <c r="H385" s="235">
        <v>22.899999999999999</v>
      </c>
      <c r="I385" s="236"/>
      <c r="J385" s="231"/>
      <c r="K385" s="231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139</v>
      </c>
      <c r="AU385" s="241" t="s">
        <v>83</v>
      </c>
      <c r="AV385" s="13" t="s">
        <v>83</v>
      </c>
      <c r="AW385" s="13" t="s">
        <v>30</v>
      </c>
      <c r="AX385" s="13" t="s">
        <v>73</v>
      </c>
      <c r="AY385" s="241" t="s">
        <v>131</v>
      </c>
    </row>
    <row r="386" s="13" customFormat="1">
      <c r="A386" s="13"/>
      <c r="B386" s="230"/>
      <c r="C386" s="231"/>
      <c r="D386" s="232" t="s">
        <v>139</v>
      </c>
      <c r="E386" s="233" t="s">
        <v>1</v>
      </c>
      <c r="F386" s="234" t="s">
        <v>569</v>
      </c>
      <c r="G386" s="231"/>
      <c r="H386" s="235">
        <v>60.674999999999997</v>
      </c>
      <c r="I386" s="236"/>
      <c r="J386" s="231"/>
      <c r="K386" s="231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139</v>
      </c>
      <c r="AU386" s="241" t="s">
        <v>83</v>
      </c>
      <c r="AV386" s="13" t="s">
        <v>83</v>
      </c>
      <c r="AW386" s="13" t="s">
        <v>30</v>
      </c>
      <c r="AX386" s="13" t="s">
        <v>73</v>
      </c>
      <c r="AY386" s="241" t="s">
        <v>131</v>
      </c>
    </row>
    <row r="387" s="13" customFormat="1">
      <c r="A387" s="13"/>
      <c r="B387" s="230"/>
      <c r="C387" s="231"/>
      <c r="D387" s="232" t="s">
        <v>139</v>
      </c>
      <c r="E387" s="233" t="s">
        <v>1</v>
      </c>
      <c r="F387" s="234" t="s">
        <v>570</v>
      </c>
      <c r="G387" s="231"/>
      <c r="H387" s="235">
        <v>26.68</v>
      </c>
      <c r="I387" s="236"/>
      <c r="J387" s="231"/>
      <c r="K387" s="231"/>
      <c r="L387" s="237"/>
      <c r="M387" s="238"/>
      <c r="N387" s="239"/>
      <c r="O387" s="239"/>
      <c r="P387" s="239"/>
      <c r="Q387" s="239"/>
      <c r="R387" s="239"/>
      <c r="S387" s="239"/>
      <c r="T387" s="24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139</v>
      </c>
      <c r="AU387" s="241" t="s">
        <v>83</v>
      </c>
      <c r="AV387" s="13" t="s">
        <v>83</v>
      </c>
      <c r="AW387" s="13" t="s">
        <v>30</v>
      </c>
      <c r="AX387" s="13" t="s">
        <v>73</v>
      </c>
      <c r="AY387" s="241" t="s">
        <v>131</v>
      </c>
    </row>
    <row r="388" s="14" customFormat="1">
      <c r="A388" s="14"/>
      <c r="B388" s="242"/>
      <c r="C388" s="243"/>
      <c r="D388" s="232" t="s">
        <v>139</v>
      </c>
      <c r="E388" s="244" t="s">
        <v>1</v>
      </c>
      <c r="F388" s="245" t="s">
        <v>141</v>
      </c>
      <c r="G388" s="243"/>
      <c r="H388" s="246">
        <v>110.255</v>
      </c>
      <c r="I388" s="247"/>
      <c r="J388" s="243"/>
      <c r="K388" s="243"/>
      <c r="L388" s="248"/>
      <c r="M388" s="249"/>
      <c r="N388" s="250"/>
      <c r="O388" s="250"/>
      <c r="P388" s="250"/>
      <c r="Q388" s="250"/>
      <c r="R388" s="250"/>
      <c r="S388" s="250"/>
      <c r="T388" s="25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2" t="s">
        <v>139</v>
      </c>
      <c r="AU388" s="252" t="s">
        <v>83</v>
      </c>
      <c r="AV388" s="14" t="s">
        <v>138</v>
      </c>
      <c r="AW388" s="14" t="s">
        <v>30</v>
      </c>
      <c r="AX388" s="14" t="s">
        <v>81</v>
      </c>
      <c r="AY388" s="252" t="s">
        <v>131</v>
      </c>
    </row>
    <row r="389" s="2" customFormat="1" ht="16.5" customHeight="1">
      <c r="A389" s="37"/>
      <c r="B389" s="38"/>
      <c r="C389" s="253" t="s">
        <v>357</v>
      </c>
      <c r="D389" s="253" t="s">
        <v>184</v>
      </c>
      <c r="E389" s="254" t="s">
        <v>571</v>
      </c>
      <c r="F389" s="255" t="s">
        <v>572</v>
      </c>
      <c r="G389" s="256" t="s">
        <v>136</v>
      </c>
      <c r="H389" s="257">
        <v>126.79300000000001</v>
      </c>
      <c r="I389" s="258"/>
      <c r="J389" s="259">
        <f>ROUND(I389*H389,2)</f>
        <v>0</v>
      </c>
      <c r="K389" s="255" t="s">
        <v>1</v>
      </c>
      <c r="L389" s="260"/>
      <c r="M389" s="261" t="s">
        <v>1</v>
      </c>
      <c r="N389" s="262" t="s">
        <v>38</v>
      </c>
      <c r="O389" s="90"/>
      <c r="P389" s="226">
        <f>O389*H389</f>
        <v>0</v>
      </c>
      <c r="Q389" s="226">
        <v>0</v>
      </c>
      <c r="R389" s="226">
        <f>Q389*H389</f>
        <v>0</v>
      </c>
      <c r="S389" s="226">
        <v>0</v>
      </c>
      <c r="T389" s="227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28" t="s">
        <v>215</v>
      </c>
      <c r="AT389" s="228" t="s">
        <v>184</v>
      </c>
      <c r="AU389" s="228" t="s">
        <v>83</v>
      </c>
      <c r="AY389" s="16" t="s">
        <v>131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16" t="s">
        <v>81</v>
      </c>
      <c r="BK389" s="229">
        <f>ROUND(I389*H389,2)</f>
        <v>0</v>
      </c>
      <c r="BL389" s="16" t="s">
        <v>177</v>
      </c>
      <c r="BM389" s="228" t="s">
        <v>573</v>
      </c>
    </row>
    <row r="390" s="13" customFormat="1">
      <c r="A390" s="13"/>
      <c r="B390" s="230"/>
      <c r="C390" s="231"/>
      <c r="D390" s="232" t="s">
        <v>139</v>
      </c>
      <c r="E390" s="233" t="s">
        <v>1</v>
      </c>
      <c r="F390" s="234" t="s">
        <v>574</v>
      </c>
      <c r="G390" s="231"/>
      <c r="H390" s="235">
        <v>126.79300000000001</v>
      </c>
      <c r="I390" s="236"/>
      <c r="J390" s="231"/>
      <c r="K390" s="231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139</v>
      </c>
      <c r="AU390" s="241" t="s">
        <v>83</v>
      </c>
      <c r="AV390" s="13" t="s">
        <v>83</v>
      </c>
      <c r="AW390" s="13" t="s">
        <v>30</v>
      </c>
      <c r="AX390" s="13" t="s">
        <v>73</v>
      </c>
      <c r="AY390" s="241" t="s">
        <v>131</v>
      </c>
    </row>
    <row r="391" s="14" customFormat="1">
      <c r="A391" s="14"/>
      <c r="B391" s="242"/>
      <c r="C391" s="243"/>
      <c r="D391" s="232" t="s">
        <v>139</v>
      </c>
      <c r="E391" s="244" t="s">
        <v>1</v>
      </c>
      <c r="F391" s="245" t="s">
        <v>141</v>
      </c>
      <c r="G391" s="243"/>
      <c r="H391" s="246">
        <v>126.79300000000001</v>
      </c>
      <c r="I391" s="247"/>
      <c r="J391" s="243"/>
      <c r="K391" s="243"/>
      <c r="L391" s="248"/>
      <c r="M391" s="249"/>
      <c r="N391" s="250"/>
      <c r="O391" s="250"/>
      <c r="P391" s="250"/>
      <c r="Q391" s="250"/>
      <c r="R391" s="250"/>
      <c r="S391" s="250"/>
      <c r="T391" s="25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2" t="s">
        <v>139</v>
      </c>
      <c r="AU391" s="252" t="s">
        <v>83</v>
      </c>
      <c r="AV391" s="14" t="s">
        <v>138</v>
      </c>
      <c r="AW391" s="14" t="s">
        <v>30</v>
      </c>
      <c r="AX391" s="14" t="s">
        <v>81</v>
      </c>
      <c r="AY391" s="252" t="s">
        <v>131</v>
      </c>
    </row>
    <row r="392" s="2" customFormat="1" ht="24.15" customHeight="1">
      <c r="A392" s="37"/>
      <c r="B392" s="38"/>
      <c r="C392" s="217" t="s">
        <v>575</v>
      </c>
      <c r="D392" s="217" t="s">
        <v>133</v>
      </c>
      <c r="E392" s="218" t="s">
        <v>576</v>
      </c>
      <c r="F392" s="219" t="s">
        <v>577</v>
      </c>
      <c r="G392" s="220" t="s">
        <v>136</v>
      </c>
      <c r="H392" s="221">
        <v>62.640000000000001</v>
      </c>
      <c r="I392" s="222"/>
      <c r="J392" s="223">
        <f>ROUND(I392*H392,2)</f>
        <v>0</v>
      </c>
      <c r="K392" s="219" t="s">
        <v>1</v>
      </c>
      <c r="L392" s="43"/>
      <c r="M392" s="224" t="s">
        <v>1</v>
      </c>
      <c r="N392" s="225" t="s">
        <v>38</v>
      </c>
      <c r="O392" s="90"/>
      <c r="P392" s="226">
        <f>O392*H392</f>
        <v>0</v>
      </c>
      <c r="Q392" s="226">
        <v>0</v>
      </c>
      <c r="R392" s="226">
        <f>Q392*H392</f>
        <v>0</v>
      </c>
      <c r="S392" s="226">
        <v>0</v>
      </c>
      <c r="T392" s="227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8" t="s">
        <v>177</v>
      </c>
      <c r="AT392" s="228" t="s">
        <v>133</v>
      </c>
      <c r="AU392" s="228" t="s">
        <v>83</v>
      </c>
      <c r="AY392" s="16" t="s">
        <v>131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6" t="s">
        <v>81</v>
      </c>
      <c r="BK392" s="229">
        <f>ROUND(I392*H392,2)</f>
        <v>0</v>
      </c>
      <c r="BL392" s="16" t="s">
        <v>177</v>
      </c>
      <c r="BM392" s="228" t="s">
        <v>578</v>
      </c>
    </row>
    <row r="393" s="13" customFormat="1">
      <c r="A393" s="13"/>
      <c r="B393" s="230"/>
      <c r="C393" s="231"/>
      <c r="D393" s="232" t="s">
        <v>139</v>
      </c>
      <c r="E393" s="233" t="s">
        <v>1</v>
      </c>
      <c r="F393" s="234" t="s">
        <v>579</v>
      </c>
      <c r="G393" s="231"/>
      <c r="H393" s="235">
        <v>62.640000000000001</v>
      </c>
      <c r="I393" s="236"/>
      <c r="J393" s="231"/>
      <c r="K393" s="231"/>
      <c r="L393" s="237"/>
      <c r="M393" s="238"/>
      <c r="N393" s="239"/>
      <c r="O393" s="239"/>
      <c r="P393" s="239"/>
      <c r="Q393" s="239"/>
      <c r="R393" s="239"/>
      <c r="S393" s="239"/>
      <c r="T393" s="24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1" t="s">
        <v>139</v>
      </c>
      <c r="AU393" s="241" t="s">
        <v>83</v>
      </c>
      <c r="AV393" s="13" t="s">
        <v>83</v>
      </c>
      <c r="AW393" s="13" t="s">
        <v>30</v>
      </c>
      <c r="AX393" s="13" t="s">
        <v>73</v>
      </c>
      <c r="AY393" s="241" t="s">
        <v>131</v>
      </c>
    </row>
    <row r="394" s="14" customFormat="1">
      <c r="A394" s="14"/>
      <c r="B394" s="242"/>
      <c r="C394" s="243"/>
      <c r="D394" s="232" t="s">
        <v>139</v>
      </c>
      <c r="E394" s="244" t="s">
        <v>1</v>
      </c>
      <c r="F394" s="245" t="s">
        <v>141</v>
      </c>
      <c r="G394" s="243"/>
      <c r="H394" s="246">
        <v>62.640000000000001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139</v>
      </c>
      <c r="AU394" s="252" t="s">
        <v>83</v>
      </c>
      <c r="AV394" s="14" t="s">
        <v>138</v>
      </c>
      <c r="AW394" s="14" t="s">
        <v>30</v>
      </c>
      <c r="AX394" s="14" t="s">
        <v>81</v>
      </c>
      <c r="AY394" s="252" t="s">
        <v>131</v>
      </c>
    </row>
    <row r="395" s="2" customFormat="1" ht="21.75" customHeight="1">
      <c r="A395" s="37"/>
      <c r="B395" s="38"/>
      <c r="C395" s="217" t="s">
        <v>360</v>
      </c>
      <c r="D395" s="217" t="s">
        <v>133</v>
      </c>
      <c r="E395" s="218" t="s">
        <v>580</v>
      </c>
      <c r="F395" s="219" t="s">
        <v>581</v>
      </c>
      <c r="G395" s="220" t="s">
        <v>172</v>
      </c>
      <c r="H395" s="221">
        <v>24.48</v>
      </c>
      <c r="I395" s="222"/>
      <c r="J395" s="223">
        <f>ROUND(I395*H395,2)</f>
        <v>0</v>
      </c>
      <c r="K395" s="219" t="s">
        <v>137</v>
      </c>
      <c r="L395" s="43"/>
      <c r="M395" s="224" t="s">
        <v>1</v>
      </c>
      <c r="N395" s="225" t="s">
        <v>38</v>
      </c>
      <c r="O395" s="90"/>
      <c r="P395" s="226">
        <f>O395*H395</f>
        <v>0</v>
      </c>
      <c r="Q395" s="226">
        <v>0.00011</v>
      </c>
      <c r="R395" s="226">
        <f>Q395*H395</f>
        <v>0.0026928</v>
      </c>
      <c r="S395" s="226">
        <v>0</v>
      </c>
      <c r="T395" s="227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28" t="s">
        <v>177</v>
      </c>
      <c r="AT395" s="228" t="s">
        <v>133</v>
      </c>
      <c r="AU395" s="228" t="s">
        <v>83</v>
      </c>
      <c r="AY395" s="16" t="s">
        <v>131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6" t="s">
        <v>81</v>
      </c>
      <c r="BK395" s="229">
        <f>ROUND(I395*H395,2)</f>
        <v>0</v>
      </c>
      <c r="BL395" s="16" t="s">
        <v>177</v>
      </c>
      <c r="BM395" s="228" t="s">
        <v>582</v>
      </c>
    </row>
    <row r="396" s="13" customFormat="1">
      <c r="A396" s="13"/>
      <c r="B396" s="230"/>
      <c r="C396" s="231"/>
      <c r="D396" s="232" t="s">
        <v>139</v>
      </c>
      <c r="E396" s="233" t="s">
        <v>1</v>
      </c>
      <c r="F396" s="234" t="s">
        <v>583</v>
      </c>
      <c r="G396" s="231"/>
      <c r="H396" s="235">
        <v>24.48</v>
      </c>
      <c r="I396" s="236"/>
      <c r="J396" s="231"/>
      <c r="K396" s="231"/>
      <c r="L396" s="237"/>
      <c r="M396" s="238"/>
      <c r="N396" s="239"/>
      <c r="O396" s="239"/>
      <c r="P396" s="239"/>
      <c r="Q396" s="239"/>
      <c r="R396" s="239"/>
      <c r="S396" s="239"/>
      <c r="T396" s="24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1" t="s">
        <v>139</v>
      </c>
      <c r="AU396" s="241" t="s">
        <v>83</v>
      </c>
      <c r="AV396" s="13" t="s">
        <v>83</v>
      </c>
      <c r="AW396" s="13" t="s">
        <v>30</v>
      </c>
      <c r="AX396" s="13" t="s">
        <v>73</v>
      </c>
      <c r="AY396" s="241" t="s">
        <v>131</v>
      </c>
    </row>
    <row r="397" s="14" customFormat="1">
      <c r="A397" s="14"/>
      <c r="B397" s="242"/>
      <c r="C397" s="243"/>
      <c r="D397" s="232" t="s">
        <v>139</v>
      </c>
      <c r="E397" s="244" t="s">
        <v>1</v>
      </c>
      <c r="F397" s="245" t="s">
        <v>141</v>
      </c>
      <c r="G397" s="243"/>
      <c r="H397" s="246">
        <v>24.48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139</v>
      </c>
      <c r="AU397" s="252" t="s">
        <v>83</v>
      </c>
      <c r="AV397" s="14" t="s">
        <v>138</v>
      </c>
      <c r="AW397" s="14" t="s">
        <v>30</v>
      </c>
      <c r="AX397" s="14" t="s">
        <v>81</v>
      </c>
      <c r="AY397" s="252" t="s">
        <v>131</v>
      </c>
    </row>
    <row r="398" s="2" customFormat="1" ht="16.5" customHeight="1">
      <c r="A398" s="37"/>
      <c r="B398" s="38"/>
      <c r="C398" s="253" t="s">
        <v>584</v>
      </c>
      <c r="D398" s="253" t="s">
        <v>184</v>
      </c>
      <c r="E398" s="254" t="s">
        <v>585</v>
      </c>
      <c r="F398" s="255" t="s">
        <v>586</v>
      </c>
      <c r="G398" s="256" t="s">
        <v>172</v>
      </c>
      <c r="H398" s="257">
        <v>25.213999999999999</v>
      </c>
      <c r="I398" s="258"/>
      <c r="J398" s="259">
        <f>ROUND(I398*H398,2)</f>
        <v>0</v>
      </c>
      <c r="K398" s="255" t="s">
        <v>1</v>
      </c>
      <c r="L398" s="260"/>
      <c r="M398" s="261" t="s">
        <v>1</v>
      </c>
      <c r="N398" s="262" t="s">
        <v>38</v>
      </c>
      <c r="O398" s="90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28" t="s">
        <v>215</v>
      </c>
      <c r="AT398" s="228" t="s">
        <v>184</v>
      </c>
      <c r="AU398" s="228" t="s">
        <v>83</v>
      </c>
      <c r="AY398" s="16" t="s">
        <v>131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6" t="s">
        <v>81</v>
      </c>
      <c r="BK398" s="229">
        <f>ROUND(I398*H398,2)</f>
        <v>0</v>
      </c>
      <c r="BL398" s="16" t="s">
        <v>177</v>
      </c>
      <c r="BM398" s="228" t="s">
        <v>587</v>
      </c>
    </row>
    <row r="399" s="13" customFormat="1">
      <c r="A399" s="13"/>
      <c r="B399" s="230"/>
      <c r="C399" s="231"/>
      <c r="D399" s="232" t="s">
        <v>139</v>
      </c>
      <c r="E399" s="233" t="s">
        <v>1</v>
      </c>
      <c r="F399" s="234" t="s">
        <v>588</v>
      </c>
      <c r="G399" s="231"/>
      <c r="H399" s="235">
        <v>25.213999999999999</v>
      </c>
      <c r="I399" s="236"/>
      <c r="J399" s="231"/>
      <c r="K399" s="231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139</v>
      </c>
      <c r="AU399" s="241" t="s">
        <v>83</v>
      </c>
      <c r="AV399" s="13" t="s">
        <v>83</v>
      </c>
      <c r="AW399" s="13" t="s">
        <v>30</v>
      </c>
      <c r="AX399" s="13" t="s">
        <v>73</v>
      </c>
      <c r="AY399" s="241" t="s">
        <v>131</v>
      </c>
    </row>
    <row r="400" s="14" customFormat="1">
      <c r="A400" s="14"/>
      <c r="B400" s="242"/>
      <c r="C400" s="243"/>
      <c r="D400" s="232" t="s">
        <v>139</v>
      </c>
      <c r="E400" s="244" t="s">
        <v>1</v>
      </c>
      <c r="F400" s="245" t="s">
        <v>141</v>
      </c>
      <c r="G400" s="243"/>
      <c r="H400" s="246">
        <v>25.213999999999999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2" t="s">
        <v>139</v>
      </c>
      <c r="AU400" s="252" t="s">
        <v>83</v>
      </c>
      <c r="AV400" s="14" t="s">
        <v>138</v>
      </c>
      <c r="AW400" s="14" t="s">
        <v>30</v>
      </c>
      <c r="AX400" s="14" t="s">
        <v>81</v>
      </c>
      <c r="AY400" s="252" t="s">
        <v>131</v>
      </c>
    </row>
    <row r="401" s="2" customFormat="1" ht="24.15" customHeight="1">
      <c r="A401" s="37"/>
      <c r="B401" s="38"/>
      <c r="C401" s="253" t="s">
        <v>365</v>
      </c>
      <c r="D401" s="253" t="s">
        <v>184</v>
      </c>
      <c r="E401" s="254" t="s">
        <v>589</v>
      </c>
      <c r="F401" s="255" t="s">
        <v>590</v>
      </c>
      <c r="G401" s="256" t="s">
        <v>199</v>
      </c>
      <c r="H401" s="257">
        <v>82</v>
      </c>
      <c r="I401" s="258"/>
      <c r="J401" s="259">
        <f>ROUND(I401*H401,2)</f>
        <v>0</v>
      </c>
      <c r="K401" s="255" t="s">
        <v>1</v>
      </c>
      <c r="L401" s="260"/>
      <c r="M401" s="261" t="s">
        <v>1</v>
      </c>
      <c r="N401" s="262" t="s">
        <v>38</v>
      </c>
      <c r="O401" s="90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28" t="s">
        <v>215</v>
      </c>
      <c r="AT401" s="228" t="s">
        <v>184</v>
      </c>
      <c r="AU401" s="228" t="s">
        <v>83</v>
      </c>
      <c r="AY401" s="16" t="s">
        <v>131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6" t="s">
        <v>81</v>
      </c>
      <c r="BK401" s="229">
        <f>ROUND(I401*H401,2)</f>
        <v>0</v>
      </c>
      <c r="BL401" s="16" t="s">
        <v>177</v>
      </c>
      <c r="BM401" s="228" t="s">
        <v>591</v>
      </c>
    </row>
    <row r="402" s="2" customFormat="1" ht="24.15" customHeight="1">
      <c r="A402" s="37"/>
      <c r="B402" s="38"/>
      <c r="C402" s="217" t="s">
        <v>592</v>
      </c>
      <c r="D402" s="217" t="s">
        <v>133</v>
      </c>
      <c r="E402" s="218" t="s">
        <v>593</v>
      </c>
      <c r="F402" s="219" t="s">
        <v>594</v>
      </c>
      <c r="G402" s="220" t="s">
        <v>136</v>
      </c>
      <c r="H402" s="221">
        <v>110.255</v>
      </c>
      <c r="I402" s="222"/>
      <c r="J402" s="223">
        <f>ROUND(I402*H402,2)</f>
        <v>0</v>
      </c>
      <c r="K402" s="219" t="s">
        <v>137</v>
      </c>
      <c r="L402" s="43"/>
      <c r="M402" s="224" t="s">
        <v>1</v>
      </c>
      <c r="N402" s="225" t="s">
        <v>38</v>
      </c>
      <c r="O402" s="90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28" t="s">
        <v>177</v>
      </c>
      <c r="AT402" s="228" t="s">
        <v>133</v>
      </c>
      <c r="AU402" s="228" t="s">
        <v>83</v>
      </c>
      <c r="AY402" s="16" t="s">
        <v>131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6" t="s">
        <v>81</v>
      </c>
      <c r="BK402" s="229">
        <f>ROUND(I402*H402,2)</f>
        <v>0</v>
      </c>
      <c r="BL402" s="16" t="s">
        <v>177</v>
      </c>
      <c r="BM402" s="228" t="s">
        <v>595</v>
      </c>
    </row>
    <row r="403" s="2" customFormat="1" ht="24.15" customHeight="1">
      <c r="A403" s="37"/>
      <c r="B403" s="38"/>
      <c r="C403" s="253" t="s">
        <v>369</v>
      </c>
      <c r="D403" s="253" t="s">
        <v>184</v>
      </c>
      <c r="E403" s="254" t="s">
        <v>596</v>
      </c>
      <c r="F403" s="255" t="s">
        <v>597</v>
      </c>
      <c r="G403" s="256" t="s">
        <v>136</v>
      </c>
      <c r="H403" s="257">
        <v>115.768</v>
      </c>
      <c r="I403" s="258"/>
      <c r="J403" s="259">
        <f>ROUND(I403*H403,2)</f>
        <v>0</v>
      </c>
      <c r="K403" s="255" t="s">
        <v>137</v>
      </c>
      <c r="L403" s="260"/>
      <c r="M403" s="261" t="s">
        <v>1</v>
      </c>
      <c r="N403" s="262" t="s">
        <v>38</v>
      </c>
      <c r="O403" s="90"/>
      <c r="P403" s="226">
        <f>O403*H403</f>
        <v>0</v>
      </c>
      <c r="Q403" s="226">
        <v>0.00080000000000000004</v>
      </c>
      <c r="R403" s="226">
        <f>Q403*H403</f>
        <v>0.0926144</v>
      </c>
      <c r="S403" s="226">
        <v>0</v>
      </c>
      <c r="T403" s="227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28" t="s">
        <v>215</v>
      </c>
      <c r="AT403" s="228" t="s">
        <v>184</v>
      </c>
      <c r="AU403" s="228" t="s">
        <v>83</v>
      </c>
      <c r="AY403" s="16" t="s">
        <v>131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6" t="s">
        <v>81</v>
      </c>
      <c r="BK403" s="229">
        <f>ROUND(I403*H403,2)</f>
        <v>0</v>
      </c>
      <c r="BL403" s="16" t="s">
        <v>177</v>
      </c>
      <c r="BM403" s="228" t="s">
        <v>598</v>
      </c>
    </row>
    <row r="404" s="13" customFormat="1">
      <c r="A404" s="13"/>
      <c r="B404" s="230"/>
      <c r="C404" s="231"/>
      <c r="D404" s="232" t="s">
        <v>139</v>
      </c>
      <c r="E404" s="233" t="s">
        <v>1</v>
      </c>
      <c r="F404" s="234" t="s">
        <v>599</v>
      </c>
      <c r="G404" s="231"/>
      <c r="H404" s="235">
        <v>115.768</v>
      </c>
      <c r="I404" s="236"/>
      <c r="J404" s="231"/>
      <c r="K404" s="231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139</v>
      </c>
      <c r="AU404" s="241" t="s">
        <v>83</v>
      </c>
      <c r="AV404" s="13" t="s">
        <v>83</v>
      </c>
      <c r="AW404" s="13" t="s">
        <v>30</v>
      </c>
      <c r="AX404" s="13" t="s">
        <v>73</v>
      </c>
      <c r="AY404" s="241" t="s">
        <v>131</v>
      </c>
    </row>
    <row r="405" s="14" customFormat="1">
      <c r="A405" s="14"/>
      <c r="B405" s="242"/>
      <c r="C405" s="243"/>
      <c r="D405" s="232" t="s">
        <v>139</v>
      </c>
      <c r="E405" s="244" t="s">
        <v>1</v>
      </c>
      <c r="F405" s="245" t="s">
        <v>141</v>
      </c>
      <c r="G405" s="243"/>
      <c r="H405" s="246">
        <v>115.768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139</v>
      </c>
      <c r="AU405" s="252" t="s">
        <v>83</v>
      </c>
      <c r="AV405" s="14" t="s">
        <v>138</v>
      </c>
      <c r="AW405" s="14" t="s">
        <v>30</v>
      </c>
      <c r="AX405" s="14" t="s">
        <v>81</v>
      </c>
      <c r="AY405" s="252" t="s">
        <v>131</v>
      </c>
    </row>
    <row r="406" s="2" customFormat="1" ht="24.15" customHeight="1">
      <c r="A406" s="37"/>
      <c r="B406" s="38"/>
      <c r="C406" s="217" t="s">
        <v>600</v>
      </c>
      <c r="D406" s="217" t="s">
        <v>133</v>
      </c>
      <c r="E406" s="218" t="s">
        <v>601</v>
      </c>
      <c r="F406" s="219" t="s">
        <v>602</v>
      </c>
      <c r="G406" s="220" t="s">
        <v>603</v>
      </c>
      <c r="H406" s="267"/>
      <c r="I406" s="222"/>
      <c r="J406" s="223">
        <f>ROUND(I406*H406,2)</f>
        <v>0</v>
      </c>
      <c r="K406" s="219" t="s">
        <v>137</v>
      </c>
      <c r="L406" s="43"/>
      <c r="M406" s="224" t="s">
        <v>1</v>
      </c>
      <c r="N406" s="225" t="s">
        <v>38</v>
      </c>
      <c r="O406" s="90"/>
      <c r="P406" s="226">
        <f>O406*H406</f>
        <v>0</v>
      </c>
      <c r="Q406" s="226">
        <v>0</v>
      </c>
      <c r="R406" s="226">
        <f>Q406*H406</f>
        <v>0</v>
      </c>
      <c r="S406" s="226">
        <v>0</v>
      </c>
      <c r="T406" s="227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28" t="s">
        <v>177</v>
      </c>
      <c r="AT406" s="228" t="s">
        <v>133</v>
      </c>
      <c r="AU406" s="228" t="s">
        <v>83</v>
      </c>
      <c r="AY406" s="16" t="s">
        <v>131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16" t="s">
        <v>81</v>
      </c>
      <c r="BK406" s="229">
        <f>ROUND(I406*H406,2)</f>
        <v>0</v>
      </c>
      <c r="BL406" s="16" t="s">
        <v>177</v>
      </c>
      <c r="BM406" s="228" t="s">
        <v>604</v>
      </c>
    </row>
    <row r="407" s="12" customFormat="1" ht="22.8" customHeight="1">
      <c r="A407" s="12"/>
      <c r="B407" s="201"/>
      <c r="C407" s="202"/>
      <c r="D407" s="203" t="s">
        <v>72</v>
      </c>
      <c r="E407" s="215" t="s">
        <v>605</v>
      </c>
      <c r="F407" s="215" t="s">
        <v>606</v>
      </c>
      <c r="G407" s="202"/>
      <c r="H407" s="202"/>
      <c r="I407" s="205"/>
      <c r="J407" s="216">
        <f>BK407</f>
        <v>0</v>
      </c>
      <c r="K407" s="202"/>
      <c r="L407" s="207"/>
      <c r="M407" s="208"/>
      <c r="N407" s="209"/>
      <c r="O407" s="209"/>
      <c r="P407" s="210">
        <f>SUM(P408:P413)</f>
        <v>0</v>
      </c>
      <c r="Q407" s="209"/>
      <c r="R407" s="210">
        <f>SUM(R408:R413)</f>
        <v>0.2127395</v>
      </c>
      <c r="S407" s="209"/>
      <c r="T407" s="211">
        <f>SUM(T408:T413)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2" t="s">
        <v>83</v>
      </c>
      <c r="AT407" s="213" t="s">
        <v>72</v>
      </c>
      <c r="AU407" s="213" t="s">
        <v>81</v>
      </c>
      <c r="AY407" s="212" t="s">
        <v>131</v>
      </c>
      <c r="BK407" s="214">
        <f>SUM(BK408:BK413)</f>
        <v>0</v>
      </c>
    </row>
    <row r="408" s="2" customFormat="1" ht="16.5" customHeight="1">
      <c r="A408" s="37"/>
      <c r="B408" s="38"/>
      <c r="C408" s="217" t="s">
        <v>373</v>
      </c>
      <c r="D408" s="217" t="s">
        <v>133</v>
      </c>
      <c r="E408" s="218" t="s">
        <v>607</v>
      </c>
      <c r="F408" s="219" t="s">
        <v>608</v>
      </c>
      <c r="G408" s="220" t="s">
        <v>340</v>
      </c>
      <c r="H408" s="221">
        <v>208.5</v>
      </c>
      <c r="I408" s="222"/>
      <c r="J408" s="223">
        <f>ROUND(I408*H408,2)</f>
        <v>0</v>
      </c>
      <c r="K408" s="219" t="s">
        <v>137</v>
      </c>
      <c r="L408" s="43"/>
      <c r="M408" s="224" t="s">
        <v>1</v>
      </c>
      <c r="N408" s="225" t="s">
        <v>38</v>
      </c>
      <c r="O408" s="90"/>
      <c r="P408" s="226">
        <f>O408*H408</f>
        <v>0</v>
      </c>
      <c r="Q408" s="226">
        <v>4.6999999999999997E-05</v>
      </c>
      <c r="R408" s="226">
        <f>Q408*H408</f>
        <v>0.0097994999999999992</v>
      </c>
      <c r="S408" s="226">
        <v>0</v>
      </c>
      <c r="T408" s="227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28" t="s">
        <v>177</v>
      </c>
      <c r="AT408" s="228" t="s">
        <v>133</v>
      </c>
      <c r="AU408" s="228" t="s">
        <v>83</v>
      </c>
      <c r="AY408" s="16" t="s">
        <v>131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16" t="s">
        <v>81</v>
      </c>
      <c r="BK408" s="229">
        <f>ROUND(I408*H408,2)</f>
        <v>0</v>
      </c>
      <c r="BL408" s="16" t="s">
        <v>177</v>
      </c>
      <c r="BM408" s="228" t="s">
        <v>609</v>
      </c>
    </row>
    <row r="409" s="13" customFormat="1">
      <c r="A409" s="13"/>
      <c r="B409" s="230"/>
      <c r="C409" s="231"/>
      <c r="D409" s="232" t="s">
        <v>139</v>
      </c>
      <c r="E409" s="233" t="s">
        <v>1</v>
      </c>
      <c r="F409" s="234" t="s">
        <v>610</v>
      </c>
      <c r="G409" s="231"/>
      <c r="H409" s="235">
        <v>208.5</v>
      </c>
      <c r="I409" s="236"/>
      <c r="J409" s="231"/>
      <c r="K409" s="231"/>
      <c r="L409" s="237"/>
      <c r="M409" s="238"/>
      <c r="N409" s="239"/>
      <c r="O409" s="239"/>
      <c r="P409" s="239"/>
      <c r="Q409" s="239"/>
      <c r="R409" s="239"/>
      <c r="S409" s="239"/>
      <c r="T409" s="24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1" t="s">
        <v>139</v>
      </c>
      <c r="AU409" s="241" t="s">
        <v>83</v>
      </c>
      <c r="AV409" s="13" t="s">
        <v>83</v>
      </c>
      <c r="AW409" s="13" t="s">
        <v>30</v>
      </c>
      <c r="AX409" s="13" t="s">
        <v>73</v>
      </c>
      <c r="AY409" s="241" t="s">
        <v>131</v>
      </c>
    </row>
    <row r="410" s="14" customFormat="1">
      <c r="A410" s="14"/>
      <c r="B410" s="242"/>
      <c r="C410" s="243"/>
      <c r="D410" s="232" t="s">
        <v>139</v>
      </c>
      <c r="E410" s="244" t="s">
        <v>1</v>
      </c>
      <c r="F410" s="245" t="s">
        <v>141</v>
      </c>
      <c r="G410" s="243"/>
      <c r="H410" s="246">
        <v>208.5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2" t="s">
        <v>139</v>
      </c>
      <c r="AU410" s="252" t="s">
        <v>83</v>
      </c>
      <c r="AV410" s="14" t="s">
        <v>138</v>
      </c>
      <c r="AW410" s="14" t="s">
        <v>30</v>
      </c>
      <c r="AX410" s="14" t="s">
        <v>81</v>
      </c>
      <c r="AY410" s="252" t="s">
        <v>131</v>
      </c>
    </row>
    <row r="411" s="2" customFormat="1" ht="16.5" customHeight="1">
      <c r="A411" s="37"/>
      <c r="B411" s="38"/>
      <c r="C411" s="253" t="s">
        <v>611</v>
      </c>
      <c r="D411" s="253" t="s">
        <v>184</v>
      </c>
      <c r="E411" s="254" t="s">
        <v>612</v>
      </c>
      <c r="F411" s="255" t="s">
        <v>613</v>
      </c>
      <c r="G411" s="256" t="s">
        <v>136</v>
      </c>
      <c r="H411" s="257">
        <v>13.9</v>
      </c>
      <c r="I411" s="258"/>
      <c r="J411" s="259">
        <f>ROUND(I411*H411,2)</f>
        <v>0</v>
      </c>
      <c r="K411" s="255" t="s">
        <v>137</v>
      </c>
      <c r="L411" s="260"/>
      <c r="M411" s="261" t="s">
        <v>1</v>
      </c>
      <c r="N411" s="262" t="s">
        <v>38</v>
      </c>
      <c r="O411" s="90"/>
      <c r="P411" s="226">
        <f>O411*H411</f>
        <v>0</v>
      </c>
      <c r="Q411" s="226">
        <v>0.0146</v>
      </c>
      <c r="R411" s="226">
        <f>Q411*H411</f>
        <v>0.20294000000000001</v>
      </c>
      <c r="S411" s="226">
        <v>0</v>
      </c>
      <c r="T411" s="227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28" t="s">
        <v>215</v>
      </c>
      <c r="AT411" s="228" t="s">
        <v>184</v>
      </c>
      <c r="AU411" s="228" t="s">
        <v>83</v>
      </c>
      <c r="AY411" s="16" t="s">
        <v>131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6" t="s">
        <v>81</v>
      </c>
      <c r="BK411" s="229">
        <f>ROUND(I411*H411,2)</f>
        <v>0</v>
      </c>
      <c r="BL411" s="16" t="s">
        <v>177</v>
      </c>
      <c r="BM411" s="228" t="s">
        <v>614</v>
      </c>
    </row>
    <row r="412" s="2" customFormat="1" ht="21.75" customHeight="1">
      <c r="A412" s="37"/>
      <c r="B412" s="38"/>
      <c r="C412" s="217" t="s">
        <v>377</v>
      </c>
      <c r="D412" s="217" t="s">
        <v>133</v>
      </c>
      <c r="E412" s="218" t="s">
        <v>615</v>
      </c>
      <c r="F412" s="219" t="s">
        <v>616</v>
      </c>
      <c r="G412" s="220" t="s">
        <v>617</v>
      </c>
      <c r="H412" s="221">
        <v>1</v>
      </c>
      <c r="I412" s="222"/>
      <c r="J412" s="223">
        <f>ROUND(I412*H412,2)</f>
        <v>0</v>
      </c>
      <c r="K412" s="219" t="s">
        <v>1</v>
      </c>
      <c r="L412" s="43"/>
      <c r="M412" s="224" t="s">
        <v>1</v>
      </c>
      <c r="N412" s="225" t="s">
        <v>38</v>
      </c>
      <c r="O412" s="90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28" t="s">
        <v>177</v>
      </c>
      <c r="AT412" s="228" t="s">
        <v>133</v>
      </c>
      <c r="AU412" s="228" t="s">
        <v>83</v>
      </c>
      <c r="AY412" s="16" t="s">
        <v>131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16" t="s">
        <v>81</v>
      </c>
      <c r="BK412" s="229">
        <f>ROUND(I412*H412,2)</f>
        <v>0</v>
      </c>
      <c r="BL412" s="16" t="s">
        <v>177</v>
      </c>
      <c r="BM412" s="228" t="s">
        <v>618</v>
      </c>
    </row>
    <row r="413" s="2" customFormat="1">
      <c r="A413" s="37"/>
      <c r="B413" s="38"/>
      <c r="C413" s="39"/>
      <c r="D413" s="232" t="s">
        <v>205</v>
      </c>
      <c r="E413" s="39"/>
      <c r="F413" s="263" t="s">
        <v>619</v>
      </c>
      <c r="G413" s="39"/>
      <c r="H413" s="39"/>
      <c r="I413" s="264"/>
      <c r="J413" s="39"/>
      <c r="K413" s="39"/>
      <c r="L413" s="43"/>
      <c r="M413" s="265"/>
      <c r="N413" s="266"/>
      <c r="O413" s="90"/>
      <c r="P413" s="90"/>
      <c r="Q413" s="90"/>
      <c r="R413" s="90"/>
      <c r="S413" s="90"/>
      <c r="T413" s="91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205</v>
      </c>
      <c r="AU413" s="16" t="s">
        <v>83</v>
      </c>
    </row>
    <row r="414" s="12" customFormat="1" ht="25.92" customHeight="1">
      <c r="A414" s="12"/>
      <c r="B414" s="201"/>
      <c r="C414" s="202"/>
      <c r="D414" s="203" t="s">
        <v>72</v>
      </c>
      <c r="E414" s="204" t="s">
        <v>184</v>
      </c>
      <c r="F414" s="204" t="s">
        <v>620</v>
      </c>
      <c r="G414" s="202"/>
      <c r="H414" s="202"/>
      <c r="I414" s="205"/>
      <c r="J414" s="206">
        <f>BK414</f>
        <v>0</v>
      </c>
      <c r="K414" s="202"/>
      <c r="L414" s="207"/>
      <c r="M414" s="208"/>
      <c r="N414" s="209"/>
      <c r="O414" s="209"/>
      <c r="P414" s="210">
        <f>P415</f>
        <v>0</v>
      </c>
      <c r="Q414" s="209"/>
      <c r="R414" s="210">
        <f>R415</f>
        <v>7.6396298399999996</v>
      </c>
      <c r="S414" s="209"/>
      <c r="T414" s="211">
        <f>T415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2" t="s">
        <v>149</v>
      </c>
      <c r="AT414" s="213" t="s">
        <v>72</v>
      </c>
      <c r="AU414" s="213" t="s">
        <v>73</v>
      </c>
      <c r="AY414" s="212" t="s">
        <v>131</v>
      </c>
      <c r="BK414" s="214">
        <f>BK415</f>
        <v>0</v>
      </c>
    </row>
    <row r="415" s="12" customFormat="1" ht="22.8" customHeight="1">
      <c r="A415" s="12"/>
      <c r="B415" s="201"/>
      <c r="C415" s="202"/>
      <c r="D415" s="203" t="s">
        <v>72</v>
      </c>
      <c r="E415" s="215" t="s">
        <v>621</v>
      </c>
      <c r="F415" s="215" t="s">
        <v>622</v>
      </c>
      <c r="G415" s="202"/>
      <c r="H415" s="202"/>
      <c r="I415" s="205"/>
      <c r="J415" s="216">
        <f>BK415</f>
        <v>0</v>
      </c>
      <c r="K415" s="202"/>
      <c r="L415" s="207"/>
      <c r="M415" s="208"/>
      <c r="N415" s="209"/>
      <c r="O415" s="209"/>
      <c r="P415" s="210">
        <f>SUM(P416:P420)</f>
        <v>0</v>
      </c>
      <c r="Q415" s="209"/>
      <c r="R415" s="210">
        <f>SUM(R416:R420)</f>
        <v>7.6396298399999996</v>
      </c>
      <c r="S415" s="209"/>
      <c r="T415" s="211">
        <f>SUM(T416:T420)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2" t="s">
        <v>149</v>
      </c>
      <c r="AT415" s="213" t="s">
        <v>72</v>
      </c>
      <c r="AU415" s="213" t="s">
        <v>81</v>
      </c>
      <c r="AY415" s="212" t="s">
        <v>131</v>
      </c>
      <c r="BK415" s="214">
        <f>SUM(BK416:BK420)</f>
        <v>0</v>
      </c>
    </row>
    <row r="416" s="2" customFormat="1" ht="24.15" customHeight="1">
      <c r="A416" s="37"/>
      <c r="B416" s="38"/>
      <c r="C416" s="217" t="s">
        <v>623</v>
      </c>
      <c r="D416" s="217" t="s">
        <v>133</v>
      </c>
      <c r="E416" s="218" t="s">
        <v>624</v>
      </c>
      <c r="F416" s="219" t="s">
        <v>625</v>
      </c>
      <c r="G416" s="220" t="s">
        <v>136</v>
      </c>
      <c r="H416" s="221">
        <v>12</v>
      </c>
      <c r="I416" s="222"/>
      <c r="J416" s="223">
        <f>ROUND(I416*H416,2)</f>
        <v>0</v>
      </c>
      <c r="K416" s="219" t="s">
        <v>137</v>
      </c>
      <c r="L416" s="43"/>
      <c r="M416" s="224" t="s">
        <v>1</v>
      </c>
      <c r="N416" s="225" t="s">
        <v>38</v>
      </c>
      <c r="O416" s="90"/>
      <c r="P416" s="226">
        <f>O416*H416</f>
        <v>0</v>
      </c>
      <c r="Q416" s="226">
        <v>0.45293581999999999</v>
      </c>
      <c r="R416" s="226">
        <f>Q416*H416</f>
        <v>5.4352298399999999</v>
      </c>
      <c r="S416" s="226">
        <v>0</v>
      </c>
      <c r="T416" s="227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28" t="s">
        <v>283</v>
      </c>
      <c r="AT416" s="228" t="s">
        <v>133</v>
      </c>
      <c r="AU416" s="228" t="s">
        <v>83</v>
      </c>
      <c r="AY416" s="16" t="s">
        <v>131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6" t="s">
        <v>81</v>
      </c>
      <c r="BK416" s="229">
        <f>ROUND(I416*H416,2)</f>
        <v>0</v>
      </c>
      <c r="BL416" s="16" t="s">
        <v>283</v>
      </c>
      <c r="BM416" s="228" t="s">
        <v>626</v>
      </c>
    </row>
    <row r="417" s="13" customFormat="1">
      <c r="A417" s="13"/>
      <c r="B417" s="230"/>
      <c r="C417" s="231"/>
      <c r="D417" s="232" t="s">
        <v>139</v>
      </c>
      <c r="E417" s="233" t="s">
        <v>1</v>
      </c>
      <c r="F417" s="234" t="s">
        <v>627</v>
      </c>
      <c r="G417" s="231"/>
      <c r="H417" s="235">
        <v>12</v>
      </c>
      <c r="I417" s="236"/>
      <c r="J417" s="231"/>
      <c r="K417" s="231"/>
      <c r="L417" s="237"/>
      <c r="M417" s="238"/>
      <c r="N417" s="239"/>
      <c r="O417" s="239"/>
      <c r="P417" s="239"/>
      <c r="Q417" s="239"/>
      <c r="R417" s="239"/>
      <c r="S417" s="239"/>
      <c r="T417" s="24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1" t="s">
        <v>139</v>
      </c>
      <c r="AU417" s="241" t="s">
        <v>83</v>
      </c>
      <c r="AV417" s="13" t="s">
        <v>83</v>
      </c>
      <c r="AW417" s="13" t="s">
        <v>30</v>
      </c>
      <c r="AX417" s="13" t="s">
        <v>73</v>
      </c>
      <c r="AY417" s="241" t="s">
        <v>131</v>
      </c>
    </row>
    <row r="418" s="14" customFormat="1">
      <c r="A418" s="14"/>
      <c r="B418" s="242"/>
      <c r="C418" s="243"/>
      <c r="D418" s="232" t="s">
        <v>139</v>
      </c>
      <c r="E418" s="244" t="s">
        <v>1</v>
      </c>
      <c r="F418" s="245" t="s">
        <v>141</v>
      </c>
      <c r="G418" s="243"/>
      <c r="H418" s="246">
        <v>12</v>
      </c>
      <c r="I418" s="247"/>
      <c r="J418" s="243"/>
      <c r="K418" s="243"/>
      <c r="L418" s="248"/>
      <c r="M418" s="249"/>
      <c r="N418" s="250"/>
      <c r="O418" s="250"/>
      <c r="P418" s="250"/>
      <c r="Q418" s="250"/>
      <c r="R418" s="250"/>
      <c r="S418" s="250"/>
      <c r="T418" s="25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2" t="s">
        <v>139</v>
      </c>
      <c r="AU418" s="252" t="s">
        <v>83</v>
      </c>
      <c r="AV418" s="14" t="s">
        <v>138</v>
      </c>
      <c r="AW418" s="14" t="s">
        <v>30</v>
      </c>
      <c r="AX418" s="14" t="s">
        <v>81</v>
      </c>
      <c r="AY418" s="252" t="s">
        <v>131</v>
      </c>
    </row>
    <row r="419" s="2" customFormat="1" ht="24.15" customHeight="1">
      <c r="A419" s="37"/>
      <c r="B419" s="38"/>
      <c r="C419" s="217" t="s">
        <v>382</v>
      </c>
      <c r="D419" s="217" t="s">
        <v>133</v>
      </c>
      <c r="E419" s="218" t="s">
        <v>628</v>
      </c>
      <c r="F419" s="219" t="s">
        <v>629</v>
      </c>
      <c r="G419" s="220" t="s">
        <v>136</v>
      </c>
      <c r="H419" s="221">
        <v>12</v>
      </c>
      <c r="I419" s="222"/>
      <c r="J419" s="223">
        <f>ROUND(I419*H419,2)</f>
        <v>0</v>
      </c>
      <c r="K419" s="219" t="s">
        <v>137</v>
      </c>
      <c r="L419" s="43"/>
      <c r="M419" s="224" t="s">
        <v>1</v>
      </c>
      <c r="N419" s="225" t="s">
        <v>38</v>
      </c>
      <c r="O419" s="90"/>
      <c r="P419" s="226">
        <f>O419*H419</f>
        <v>0</v>
      </c>
      <c r="Q419" s="226">
        <v>0.1837</v>
      </c>
      <c r="R419" s="226">
        <f>Q419*H419</f>
        <v>2.2044000000000001</v>
      </c>
      <c r="S419" s="226">
        <v>0</v>
      </c>
      <c r="T419" s="227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28" t="s">
        <v>283</v>
      </c>
      <c r="AT419" s="228" t="s">
        <v>133</v>
      </c>
      <c r="AU419" s="228" t="s">
        <v>83</v>
      </c>
      <c r="AY419" s="16" t="s">
        <v>131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6" t="s">
        <v>81</v>
      </c>
      <c r="BK419" s="229">
        <f>ROUND(I419*H419,2)</f>
        <v>0</v>
      </c>
      <c r="BL419" s="16" t="s">
        <v>283</v>
      </c>
      <c r="BM419" s="228" t="s">
        <v>630</v>
      </c>
    </row>
    <row r="420" s="2" customFormat="1" ht="24.15" customHeight="1">
      <c r="A420" s="37"/>
      <c r="B420" s="38"/>
      <c r="C420" s="217" t="s">
        <v>631</v>
      </c>
      <c r="D420" s="217" t="s">
        <v>133</v>
      </c>
      <c r="E420" s="218" t="s">
        <v>632</v>
      </c>
      <c r="F420" s="219" t="s">
        <v>633</v>
      </c>
      <c r="G420" s="220" t="s">
        <v>136</v>
      </c>
      <c r="H420" s="221">
        <v>12</v>
      </c>
      <c r="I420" s="222"/>
      <c r="J420" s="223">
        <f>ROUND(I420*H420,2)</f>
        <v>0</v>
      </c>
      <c r="K420" s="219" t="s">
        <v>137</v>
      </c>
      <c r="L420" s="43"/>
      <c r="M420" s="268" t="s">
        <v>1</v>
      </c>
      <c r="N420" s="269" t="s">
        <v>38</v>
      </c>
      <c r="O420" s="270"/>
      <c r="P420" s="271">
        <f>O420*H420</f>
        <v>0</v>
      </c>
      <c r="Q420" s="271">
        <v>0</v>
      </c>
      <c r="R420" s="271">
        <f>Q420*H420</f>
        <v>0</v>
      </c>
      <c r="S420" s="271">
        <v>0</v>
      </c>
      <c r="T420" s="272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28" t="s">
        <v>283</v>
      </c>
      <c r="AT420" s="228" t="s">
        <v>133</v>
      </c>
      <c r="AU420" s="228" t="s">
        <v>83</v>
      </c>
      <c r="AY420" s="16" t="s">
        <v>131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16" t="s">
        <v>81</v>
      </c>
      <c r="BK420" s="229">
        <f>ROUND(I420*H420,2)</f>
        <v>0</v>
      </c>
      <c r="BL420" s="16" t="s">
        <v>283</v>
      </c>
      <c r="BM420" s="228" t="s">
        <v>634</v>
      </c>
    </row>
    <row r="421" s="2" customFormat="1" ht="6.96" customHeight="1">
      <c r="A421" s="37"/>
      <c r="B421" s="65"/>
      <c r="C421" s="66"/>
      <c r="D421" s="66"/>
      <c r="E421" s="66"/>
      <c r="F421" s="66"/>
      <c r="G421" s="66"/>
      <c r="H421" s="66"/>
      <c r="I421" s="66"/>
      <c r="J421" s="66"/>
      <c r="K421" s="66"/>
      <c r="L421" s="43"/>
      <c r="M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</row>
  </sheetData>
  <sheetProtection sheet="1" autoFilter="0" formatColumns="0" formatRows="0" objects="1" scenarios="1" spinCount="100000" saltValue="/8tiiynoGjxll90i9x7pO81TpQsxCzntdpj4vUCVHam1OhUGxmRHm3oO8Mz+qkwPnwtLwO2o7To6+m9QI9wLBg==" hashValue="xbeFbax8nUQxTBpuVblBHWGjUXW5n15BTQfUfH0a0fpHLEHf89f2AQrBhlC/bF4G/cj6s25q2zmh2ZqPg615yw==" algorithmName="SHA-512" password="CC35"/>
  <autoFilter ref="C131:K420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mostu v km 24,922 Janovice - Domažlice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635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21. 9. 2021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ROUND((SUM(BE122:BE181)),  2)</f>
        <v>0</v>
      </c>
      <c r="G33" s="37"/>
      <c r="H33" s="37"/>
      <c r="I33" s="154">
        <v>0.20999999999999999</v>
      </c>
      <c r="J33" s="153">
        <f>ROUND(((SUM(BE122:BE181))*I33),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ROUND((SUM(BF122:BF181)),  2)</f>
        <v>0</v>
      </c>
      <c r="G34" s="37"/>
      <c r="H34" s="37"/>
      <c r="I34" s="154">
        <v>0.14999999999999999</v>
      </c>
      <c r="J34" s="153">
        <f>ROUND(((SUM(BF122:BF181))*I34),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ROUND((SUM(BG122:BG181)),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ROUND((SUM(BH122:BH181)),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ROUND((SUM(BI122:BI181)),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mostu v km 24,922 Janovice - Domažlice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201 - Železniční svršek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21. 9. 2021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105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108</v>
      </c>
      <c r="E99" s="187"/>
      <c r="F99" s="187"/>
      <c r="G99" s="187"/>
      <c r="H99" s="187"/>
      <c r="I99" s="187"/>
      <c r="J99" s="188">
        <f>J155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109</v>
      </c>
      <c r="E100" s="187"/>
      <c r="F100" s="187"/>
      <c r="G100" s="187"/>
      <c r="H100" s="187"/>
      <c r="I100" s="187"/>
      <c r="J100" s="188">
        <f>J158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110</v>
      </c>
      <c r="E101" s="187"/>
      <c r="F101" s="187"/>
      <c r="G101" s="187"/>
      <c r="H101" s="187"/>
      <c r="I101" s="187"/>
      <c r="J101" s="188">
        <f>J160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636</v>
      </c>
      <c r="E102" s="181"/>
      <c r="F102" s="181"/>
      <c r="G102" s="181"/>
      <c r="H102" s="181"/>
      <c r="I102" s="181"/>
      <c r="J102" s="182">
        <f>J161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Oprava mostu v km 24,922 Janovice - Domažlice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 201 - Železniční svršek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21. 9. 2021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117</v>
      </c>
      <c r="D121" s="193" t="s">
        <v>58</v>
      </c>
      <c r="E121" s="193" t="s">
        <v>54</v>
      </c>
      <c r="F121" s="193" t="s">
        <v>55</v>
      </c>
      <c r="G121" s="193" t="s">
        <v>118</v>
      </c>
      <c r="H121" s="193" t="s">
        <v>119</v>
      </c>
      <c r="I121" s="193" t="s">
        <v>120</v>
      </c>
      <c r="J121" s="193" t="s">
        <v>97</v>
      </c>
      <c r="K121" s="194" t="s">
        <v>121</v>
      </c>
      <c r="L121" s="195"/>
      <c r="M121" s="99" t="s">
        <v>1</v>
      </c>
      <c r="N121" s="100" t="s">
        <v>37</v>
      </c>
      <c r="O121" s="100" t="s">
        <v>122</v>
      </c>
      <c r="P121" s="100" t="s">
        <v>123</v>
      </c>
      <c r="Q121" s="100" t="s">
        <v>124</v>
      </c>
      <c r="R121" s="100" t="s">
        <v>125</v>
      </c>
      <c r="S121" s="100" t="s">
        <v>126</v>
      </c>
      <c r="T121" s="101" t="s">
        <v>127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128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P123+P161</f>
        <v>0</v>
      </c>
      <c r="Q122" s="103"/>
      <c r="R122" s="198">
        <f>R123+R161</f>
        <v>136.49024000000003</v>
      </c>
      <c r="S122" s="103"/>
      <c r="T122" s="199">
        <f>T123+T161</f>
        <v>1.8900699999999999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99</v>
      </c>
      <c r="BK122" s="200">
        <f>BK123+BK161</f>
        <v>0</v>
      </c>
    </row>
    <row r="123" s="12" customFormat="1" ht="25.92" customHeight="1">
      <c r="A123" s="12"/>
      <c r="B123" s="201"/>
      <c r="C123" s="202"/>
      <c r="D123" s="203" t="s">
        <v>72</v>
      </c>
      <c r="E123" s="204" t="s">
        <v>129</v>
      </c>
      <c r="F123" s="204" t="s">
        <v>130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P124+P155+P158+P160</f>
        <v>0</v>
      </c>
      <c r="Q123" s="209"/>
      <c r="R123" s="210">
        <f>R124+R155+R158+R160</f>
        <v>132.53904000000003</v>
      </c>
      <c r="S123" s="209"/>
      <c r="T123" s="211">
        <f>T124+T155+T158+T160</f>
        <v>1.8900699999999999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73</v>
      </c>
      <c r="AY123" s="212" t="s">
        <v>131</v>
      </c>
      <c r="BK123" s="214">
        <f>BK124+BK155+BK158+BK160</f>
        <v>0</v>
      </c>
    </row>
    <row r="124" s="12" customFormat="1" ht="22.8" customHeight="1">
      <c r="A124" s="12"/>
      <c r="B124" s="201"/>
      <c r="C124" s="202"/>
      <c r="D124" s="203" t="s">
        <v>72</v>
      </c>
      <c r="E124" s="215" t="s">
        <v>158</v>
      </c>
      <c r="F124" s="215" t="s">
        <v>322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SUM(P125:P154)</f>
        <v>0</v>
      </c>
      <c r="Q124" s="209"/>
      <c r="R124" s="210">
        <f>SUM(R125:R154)</f>
        <v>132.53904000000003</v>
      </c>
      <c r="S124" s="209"/>
      <c r="T124" s="211">
        <f>SUM(T125:T154)</f>
        <v>1.8900699999999999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81</v>
      </c>
      <c r="AT124" s="213" t="s">
        <v>72</v>
      </c>
      <c r="AU124" s="213" t="s">
        <v>81</v>
      </c>
      <c r="AY124" s="212" t="s">
        <v>131</v>
      </c>
      <c r="BK124" s="214">
        <f>SUM(BK125:BK154)</f>
        <v>0</v>
      </c>
    </row>
    <row r="125" s="2" customFormat="1" ht="24.15" customHeight="1">
      <c r="A125" s="37"/>
      <c r="B125" s="38"/>
      <c r="C125" s="217" t="s">
        <v>81</v>
      </c>
      <c r="D125" s="217" t="s">
        <v>133</v>
      </c>
      <c r="E125" s="218" t="s">
        <v>637</v>
      </c>
      <c r="F125" s="219" t="s">
        <v>638</v>
      </c>
      <c r="G125" s="220" t="s">
        <v>172</v>
      </c>
      <c r="H125" s="221">
        <v>13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38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0.14538999999999999</v>
      </c>
      <c r="T125" s="227">
        <f>S125*H125</f>
        <v>1.8900699999999999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138</v>
      </c>
      <c r="AT125" s="228" t="s">
        <v>133</v>
      </c>
      <c r="AU125" s="228" t="s">
        <v>83</v>
      </c>
      <c r="AY125" s="16" t="s">
        <v>131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81</v>
      </c>
      <c r="BK125" s="229">
        <f>ROUND(I125*H125,2)</f>
        <v>0</v>
      </c>
      <c r="BL125" s="16" t="s">
        <v>138</v>
      </c>
      <c r="BM125" s="228" t="s">
        <v>639</v>
      </c>
    </row>
    <row r="126" s="2" customFormat="1" ht="24.15" customHeight="1">
      <c r="A126" s="37"/>
      <c r="B126" s="38"/>
      <c r="C126" s="217" t="s">
        <v>83</v>
      </c>
      <c r="D126" s="217" t="s">
        <v>133</v>
      </c>
      <c r="E126" s="218" t="s">
        <v>640</v>
      </c>
      <c r="F126" s="219" t="s">
        <v>641</v>
      </c>
      <c r="G126" s="220" t="s">
        <v>136</v>
      </c>
      <c r="H126" s="221">
        <v>315.89999999999998</v>
      </c>
      <c r="I126" s="222"/>
      <c r="J126" s="223">
        <f>ROUND(I126*H126,2)</f>
        <v>0</v>
      </c>
      <c r="K126" s="219" t="s">
        <v>642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138</v>
      </c>
      <c r="AT126" s="228" t="s">
        <v>133</v>
      </c>
      <c r="AU126" s="228" t="s">
        <v>83</v>
      </c>
      <c r="AY126" s="16" t="s">
        <v>131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138</v>
      </c>
      <c r="BM126" s="228" t="s">
        <v>643</v>
      </c>
    </row>
    <row r="127" s="13" customFormat="1">
      <c r="A127" s="13"/>
      <c r="B127" s="230"/>
      <c r="C127" s="231"/>
      <c r="D127" s="232" t="s">
        <v>139</v>
      </c>
      <c r="E127" s="233" t="s">
        <v>1</v>
      </c>
      <c r="F127" s="234" t="s">
        <v>644</v>
      </c>
      <c r="G127" s="231"/>
      <c r="H127" s="235">
        <v>315.89999999999998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139</v>
      </c>
      <c r="AU127" s="241" t="s">
        <v>83</v>
      </c>
      <c r="AV127" s="13" t="s">
        <v>83</v>
      </c>
      <c r="AW127" s="13" t="s">
        <v>30</v>
      </c>
      <c r="AX127" s="13" t="s">
        <v>73</v>
      </c>
      <c r="AY127" s="241" t="s">
        <v>131</v>
      </c>
    </row>
    <row r="128" s="14" customFormat="1">
      <c r="A128" s="14"/>
      <c r="B128" s="242"/>
      <c r="C128" s="243"/>
      <c r="D128" s="232" t="s">
        <v>139</v>
      </c>
      <c r="E128" s="244" t="s">
        <v>1</v>
      </c>
      <c r="F128" s="245" t="s">
        <v>141</v>
      </c>
      <c r="G128" s="243"/>
      <c r="H128" s="246">
        <v>315.89999999999998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139</v>
      </c>
      <c r="AU128" s="252" t="s">
        <v>83</v>
      </c>
      <c r="AV128" s="14" t="s">
        <v>138</v>
      </c>
      <c r="AW128" s="14" t="s">
        <v>30</v>
      </c>
      <c r="AX128" s="14" t="s">
        <v>81</v>
      </c>
      <c r="AY128" s="252" t="s">
        <v>131</v>
      </c>
    </row>
    <row r="129" s="2" customFormat="1" ht="16.5" customHeight="1">
      <c r="A129" s="37"/>
      <c r="B129" s="38"/>
      <c r="C129" s="253" t="s">
        <v>149</v>
      </c>
      <c r="D129" s="253" t="s">
        <v>184</v>
      </c>
      <c r="E129" s="254" t="s">
        <v>645</v>
      </c>
      <c r="F129" s="255" t="s">
        <v>646</v>
      </c>
      <c r="G129" s="256" t="s">
        <v>161</v>
      </c>
      <c r="H129" s="257">
        <v>30</v>
      </c>
      <c r="I129" s="258"/>
      <c r="J129" s="259">
        <f>ROUND(I129*H129,2)</f>
        <v>0</v>
      </c>
      <c r="K129" s="255" t="s">
        <v>642</v>
      </c>
      <c r="L129" s="260"/>
      <c r="M129" s="261" t="s">
        <v>1</v>
      </c>
      <c r="N129" s="262" t="s">
        <v>38</v>
      </c>
      <c r="O129" s="90"/>
      <c r="P129" s="226">
        <f>O129*H129</f>
        <v>0</v>
      </c>
      <c r="Q129" s="226">
        <v>1</v>
      </c>
      <c r="R129" s="226">
        <f>Q129*H129</f>
        <v>30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156</v>
      </c>
      <c r="AT129" s="228" t="s">
        <v>184</v>
      </c>
      <c r="AU129" s="228" t="s">
        <v>83</v>
      </c>
      <c r="AY129" s="16" t="s">
        <v>131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138</v>
      </c>
      <c r="BM129" s="228" t="s">
        <v>647</v>
      </c>
    </row>
    <row r="130" s="2" customFormat="1" ht="16.5" customHeight="1">
      <c r="A130" s="37"/>
      <c r="B130" s="38"/>
      <c r="C130" s="253" t="s">
        <v>138</v>
      </c>
      <c r="D130" s="253" t="s">
        <v>184</v>
      </c>
      <c r="E130" s="254" t="s">
        <v>648</v>
      </c>
      <c r="F130" s="255" t="s">
        <v>649</v>
      </c>
      <c r="G130" s="256" t="s">
        <v>161</v>
      </c>
      <c r="H130" s="257">
        <v>102.36</v>
      </c>
      <c r="I130" s="258"/>
      <c r="J130" s="259">
        <f>ROUND(I130*H130,2)</f>
        <v>0</v>
      </c>
      <c r="K130" s="255" t="s">
        <v>642</v>
      </c>
      <c r="L130" s="260"/>
      <c r="M130" s="261" t="s">
        <v>1</v>
      </c>
      <c r="N130" s="262" t="s">
        <v>38</v>
      </c>
      <c r="O130" s="90"/>
      <c r="P130" s="226">
        <f>O130*H130</f>
        <v>0</v>
      </c>
      <c r="Q130" s="226">
        <v>1</v>
      </c>
      <c r="R130" s="226">
        <f>Q130*H130</f>
        <v>102.36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156</v>
      </c>
      <c r="AT130" s="228" t="s">
        <v>184</v>
      </c>
      <c r="AU130" s="228" t="s">
        <v>83</v>
      </c>
      <c r="AY130" s="16" t="s">
        <v>131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138</v>
      </c>
      <c r="BM130" s="228" t="s">
        <v>650</v>
      </c>
    </row>
    <row r="131" s="13" customFormat="1">
      <c r="A131" s="13"/>
      <c r="B131" s="230"/>
      <c r="C131" s="231"/>
      <c r="D131" s="232" t="s">
        <v>139</v>
      </c>
      <c r="E131" s="233" t="s">
        <v>1</v>
      </c>
      <c r="F131" s="234" t="s">
        <v>651</v>
      </c>
      <c r="G131" s="231"/>
      <c r="H131" s="235">
        <v>87.359999999999999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139</v>
      </c>
      <c r="AU131" s="241" t="s">
        <v>83</v>
      </c>
      <c r="AV131" s="13" t="s">
        <v>83</v>
      </c>
      <c r="AW131" s="13" t="s">
        <v>30</v>
      </c>
      <c r="AX131" s="13" t="s">
        <v>73</v>
      </c>
      <c r="AY131" s="241" t="s">
        <v>131</v>
      </c>
    </row>
    <row r="132" s="13" customFormat="1">
      <c r="A132" s="13"/>
      <c r="B132" s="230"/>
      <c r="C132" s="231"/>
      <c r="D132" s="232" t="s">
        <v>139</v>
      </c>
      <c r="E132" s="233" t="s">
        <v>1</v>
      </c>
      <c r="F132" s="234" t="s">
        <v>8</v>
      </c>
      <c r="G132" s="231"/>
      <c r="H132" s="235">
        <v>15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139</v>
      </c>
      <c r="AU132" s="241" t="s">
        <v>83</v>
      </c>
      <c r="AV132" s="13" t="s">
        <v>83</v>
      </c>
      <c r="AW132" s="13" t="s">
        <v>30</v>
      </c>
      <c r="AX132" s="13" t="s">
        <v>73</v>
      </c>
      <c r="AY132" s="241" t="s">
        <v>131</v>
      </c>
    </row>
    <row r="133" s="14" customFormat="1">
      <c r="A133" s="14"/>
      <c r="B133" s="242"/>
      <c r="C133" s="243"/>
      <c r="D133" s="232" t="s">
        <v>139</v>
      </c>
      <c r="E133" s="244" t="s">
        <v>1</v>
      </c>
      <c r="F133" s="245" t="s">
        <v>141</v>
      </c>
      <c r="G133" s="243"/>
      <c r="H133" s="246">
        <v>102.36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139</v>
      </c>
      <c r="AU133" s="252" t="s">
        <v>83</v>
      </c>
      <c r="AV133" s="14" t="s">
        <v>138</v>
      </c>
      <c r="AW133" s="14" t="s">
        <v>30</v>
      </c>
      <c r="AX133" s="14" t="s">
        <v>81</v>
      </c>
      <c r="AY133" s="252" t="s">
        <v>131</v>
      </c>
    </row>
    <row r="134" s="2" customFormat="1" ht="24.15" customHeight="1">
      <c r="A134" s="37"/>
      <c r="B134" s="38"/>
      <c r="C134" s="253" t="s">
        <v>158</v>
      </c>
      <c r="D134" s="253" t="s">
        <v>184</v>
      </c>
      <c r="E134" s="254" t="s">
        <v>652</v>
      </c>
      <c r="F134" s="255" t="s">
        <v>653</v>
      </c>
      <c r="G134" s="256" t="s">
        <v>199</v>
      </c>
      <c r="H134" s="257">
        <v>128</v>
      </c>
      <c r="I134" s="258"/>
      <c r="J134" s="259">
        <f>ROUND(I134*H134,2)</f>
        <v>0</v>
      </c>
      <c r="K134" s="255" t="s">
        <v>642</v>
      </c>
      <c r="L134" s="260"/>
      <c r="M134" s="261" t="s">
        <v>1</v>
      </c>
      <c r="N134" s="262" t="s">
        <v>38</v>
      </c>
      <c r="O134" s="90"/>
      <c r="P134" s="226">
        <f>O134*H134</f>
        <v>0</v>
      </c>
      <c r="Q134" s="226">
        <v>0.00123</v>
      </c>
      <c r="R134" s="226">
        <f>Q134*H134</f>
        <v>0.15744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156</v>
      </c>
      <c r="AT134" s="228" t="s">
        <v>184</v>
      </c>
      <c r="AU134" s="228" t="s">
        <v>83</v>
      </c>
      <c r="AY134" s="16" t="s">
        <v>131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138</v>
      </c>
      <c r="BM134" s="228" t="s">
        <v>654</v>
      </c>
    </row>
    <row r="135" s="13" customFormat="1">
      <c r="A135" s="13"/>
      <c r="B135" s="230"/>
      <c r="C135" s="231"/>
      <c r="D135" s="232" t="s">
        <v>139</v>
      </c>
      <c r="E135" s="233" t="s">
        <v>1</v>
      </c>
      <c r="F135" s="234" t="s">
        <v>655</v>
      </c>
      <c r="G135" s="231"/>
      <c r="H135" s="235">
        <v>128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139</v>
      </c>
      <c r="AU135" s="241" t="s">
        <v>83</v>
      </c>
      <c r="AV135" s="13" t="s">
        <v>83</v>
      </c>
      <c r="AW135" s="13" t="s">
        <v>30</v>
      </c>
      <c r="AX135" s="13" t="s">
        <v>73</v>
      </c>
      <c r="AY135" s="241" t="s">
        <v>131</v>
      </c>
    </row>
    <row r="136" s="14" customFormat="1">
      <c r="A136" s="14"/>
      <c r="B136" s="242"/>
      <c r="C136" s="243"/>
      <c r="D136" s="232" t="s">
        <v>139</v>
      </c>
      <c r="E136" s="244" t="s">
        <v>1</v>
      </c>
      <c r="F136" s="245" t="s">
        <v>141</v>
      </c>
      <c r="G136" s="243"/>
      <c r="H136" s="246">
        <v>128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139</v>
      </c>
      <c r="AU136" s="252" t="s">
        <v>83</v>
      </c>
      <c r="AV136" s="14" t="s">
        <v>138</v>
      </c>
      <c r="AW136" s="14" t="s">
        <v>30</v>
      </c>
      <c r="AX136" s="14" t="s">
        <v>81</v>
      </c>
      <c r="AY136" s="252" t="s">
        <v>131</v>
      </c>
    </row>
    <row r="137" s="2" customFormat="1" ht="21.75" customHeight="1">
      <c r="A137" s="37"/>
      <c r="B137" s="38"/>
      <c r="C137" s="253" t="s">
        <v>152</v>
      </c>
      <c r="D137" s="253" t="s">
        <v>184</v>
      </c>
      <c r="E137" s="254" t="s">
        <v>656</v>
      </c>
      <c r="F137" s="255" t="s">
        <v>657</v>
      </c>
      <c r="G137" s="256" t="s">
        <v>199</v>
      </c>
      <c r="H137" s="257">
        <v>120</v>
      </c>
      <c r="I137" s="258"/>
      <c r="J137" s="259">
        <f>ROUND(I137*H137,2)</f>
        <v>0</v>
      </c>
      <c r="K137" s="255" t="s">
        <v>642</v>
      </c>
      <c r="L137" s="260"/>
      <c r="M137" s="261" t="s">
        <v>1</v>
      </c>
      <c r="N137" s="262" t="s">
        <v>38</v>
      </c>
      <c r="O137" s="90"/>
      <c r="P137" s="226">
        <f>O137*H137</f>
        <v>0</v>
      </c>
      <c r="Q137" s="226">
        <v>0.00018000000000000001</v>
      </c>
      <c r="R137" s="226">
        <f>Q137*H137</f>
        <v>0.021600000000000001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156</v>
      </c>
      <c r="AT137" s="228" t="s">
        <v>184</v>
      </c>
      <c r="AU137" s="228" t="s">
        <v>83</v>
      </c>
      <c r="AY137" s="16" t="s">
        <v>131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81</v>
      </c>
      <c r="BK137" s="229">
        <f>ROUND(I137*H137,2)</f>
        <v>0</v>
      </c>
      <c r="BL137" s="16" t="s">
        <v>138</v>
      </c>
      <c r="BM137" s="228" t="s">
        <v>658</v>
      </c>
    </row>
    <row r="138" s="13" customFormat="1">
      <c r="A138" s="13"/>
      <c r="B138" s="230"/>
      <c r="C138" s="231"/>
      <c r="D138" s="232" t="s">
        <v>139</v>
      </c>
      <c r="E138" s="233" t="s">
        <v>1</v>
      </c>
      <c r="F138" s="234" t="s">
        <v>659</v>
      </c>
      <c r="G138" s="231"/>
      <c r="H138" s="235">
        <v>120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139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131</v>
      </c>
    </row>
    <row r="139" s="14" customFormat="1">
      <c r="A139" s="14"/>
      <c r="B139" s="242"/>
      <c r="C139" s="243"/>
      <c r="D139" s="232" t="s">
        <v>139</v>
      </c>
      <c r="E139" s="244" t="s">
        <v>1</v>
      </c>
      <c r="F139" s="245" t="s">
        <v>141</v>
      </c>
      <c r="G139" s="243"/>
      <c r="H139" s="246">
        <v>120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139</v>
      </c>
      <c r="AU139" s="252" t="s">
        <v>83</v>
      </c>
      <c r="AV139" s="14" t="s">
        <v>138</v>
      </c>
      <c r="AW139" s="14" t="s">
        <v>30</v>
      </c>
      <c r="AX139" s="14" t="s">
        <v>81</v>
      </c>
      <c r="AY139" s="252" t="s">
        <v>131</v>
      </c>
    </row>
    <row r="140" s="2" customFormat="1" ht="24.15" customHeight="1">
      <c r="A140" s="37"/>
      <c r="B140" s="38"/>
      <c r="C140" s="217" t="s">
        <v>169</v>
      </c>
      <c r="D140" s="217" t="s">
        <v>133</v>
      </c>
      <c r="E140" s="218" t="s">
        <v>660</v>
      </c>
      <c r="F140" s="219" t="s">
        <v>661</v>
      </c>
      <c r="G140" s="220" t="s">
        <v>662</v>
      </c>
      <c r="H140" s="221">
        <v>0.025999999999999999</v>
      </c>
      <c r="I140" s="222"/>
      <c r="J140" s="223">
        <f>ROUND(I140*H140,2)</f>
        <v>0</v>
      </c>
      <c r="K140" s="219" t="s">
        <v>642</v>
      </c>
      <c r="L140" s="43"/>
      <c r="M140" s="224" t="s">
        <v>1</v>
      </c>
      <c r="N140" s="225" t="s">
        <v>38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138</v>
      </c>
      <c r="AT140" s="228" t="s">
        <v>133</v>
      </c>
      <c r="AU140" s="228" t="s">
        <v>83</v>
      </c>
      <c r="AY140" s="16" t="s">
        <v>131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81</v>
      </c>
      <c r="BK140" s="229">
        <f>ROUND(I140*H140,2)</f>
        <v>0</v>
      </c>
      <c r="BL140" s="16" t="s">
        <v>138</v>
      </c>
      <c r="BM140" s="228" t="s">
        <v>663</v>
      </c>
    </row>
    <row r="141" s="2" customFormat="1" ht="24.15" customHeight="1">
      <c r="A141" s="37"/>
      <c r="B141" s="38"/>
      <c r="C141" s="217" t="s">
        <v>156</v>
      </c>
      <c r="D141" s="217" t="s">
        <v>133</v>
      </c>
      <c r="E141" s="218" t="s">
        <v>664</v>
      </c>
      <c r="F141" s="219" t="s">
        <v>665</v>
      </c>
      <c r="G141" s="220" t="s">
        <v>527</v>
      </c>
      <c r="H141" s="221">
        <v>1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38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138</v>
      </c>
      <c r="AT141" s="228" t="s">
        <v>133</v>
      </c>
      <c r="AU141" s="228" t="s">
        <v>83</v>
      </c>
      <c r="AY141" s="16" t="s">
        <v>131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138</v>
      </c>
      <c r="BM141" s="228" t="s">
        <v>220</v>
      </c>
    </row>
    <row r="142" s="2" customFormat="1" ht="16.5" customHeight="1">
      <c r="A142" s="37"/>
      <c r="B142" s="38"/>
      <c r="C142" s="217" t="s">
        <v>179</v>
      </c>
      <c r="D142" s="217" t="s">
        <v>133</v>
      </c>
      <c r="E142" s="218" t="s">
        <v>666</v>
      </c>
      <c r="F142" s="219" t="s">
        <v>667</v>
      </c>
      <c r="G142" s="220" t="s">
        <v>172</v>
      </c>
      <c r="H142" s="221">
        <v>130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38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138</v>
      </c>
      <c r="AT142" s="228" t="s">
        <v>133</v>
      </c>
      <c r="AU142" s="228" t="s">
        <v>83</v>
      </c>
      <c r="AY142" s="16" t="s">
        <v>131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138</v>
      </c>
      <c r="BM142" s="228" t="s">
        <v>227</v>
      </c>
    </row>
    <row r="143" s="2" customFormat="1">
      <c r="A143" s="37"/>
      <c r="B143" s="38"/>
      <c r="C143" s="39"/>
      <c r="D143" s="232" t="s">
        <v>205</v>
      </c>
      <c r="E143" s="39"/>
      <c r="F143" s="263" t="s">
        <v>668</v>
      </c>
      <c r="G143" s="39"/>
      <c r="H143" s="39"/>
      <c r="I143" s="264"/>
      <c r="J143" s="39"/>
      <c r="K143" s="39"/>
      <c r="L143" s="43"/>
      <c r="M143" s="265"/>
      <c r="N143" s="266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205</v>
      </c>
      <c r="AU143" s="16" t="s">
        <v>83</v>
      </c>
    </row>
    <row r="144" s="2" customFormat="1" ht="24.15" customHeight="1">
      <c r="A144" s="37"/>
      <c r="B144" s="38"/>
      <c r="C144" s="217" t="s">
        <v>162</v>
      </c>
      <c r="D144" s="217" t="s">
        <v>133</v>
      </c>
      <c r="E144" s="218" t="s">
        <v>669</v>
      </c>
      <c r="F144" s="219" t="s">
        <v>670</v>
      </c>
      <c r="G144" s="220" t="s">
        <v>662</v>
      </c>
      <c r="H144" s="221">
        <v>0.039</v>
      </c>
      <c r="I144" s="222"/>
      <c r="J144" s="223">
        <f>ROUND(I144*H144,2)</f>
        <v>0</v>
      </c>
      <c r="K144" s="219" t="s">
        <v>642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138</v>
      </c>
      <c r="AT144" s="228" t="s">
        <v>133</v>
      </c>
      <c r="AU144" s="228" t="s">
        <v>83</v>
      </c>
      <c r="AY144" s="16" t="s">
        <v>131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138</v>
      </c>
      <c r="BM144" s="228" t="s">
        <v>671</v>
      </c>
    </row>
    <row r="145" s="13" customFormat="1">
      <c r="A145" s="13"/>
      <c r="B145" s="230"/>
      <c r="C145" s="231"/>
      <c r="D145" s="232" t="s">
        <v>139</v>
      </c>
      <c r="E145" s="233" t="s">
        <v>1</v>
      </c>
      <c r="F145" s="234" t="s">
        <v>672</v>
      </c>
      <c r="G145" s="231"/>
      <c r="H145" s="235">
        <v>0.039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139</v>
      </c>
      <c r="AU145" s="241" t="s">
        <v>83</v>
      </c>
      <c r="AV145" s="13" t="s">
        <v>83</v>
      </c>
      <c r="AW145" s="13" t="s">
        <v>30</v>
      </c>
      <c r="AX145" s="13" t="s">
        <v>73</v>
      </c>
      <c r="AY145" s="241" t="s">
        <v>131</v>
      </c>
    </row>
    <row r="146" s="14" customFormat="1">
      <c r="A146" s="14"/>
      <c r="B146" s="242"/>
      <c r="C146" s="243"/>
      <c r="D146" s="232" t="s">
        <v>139</v>
      </c>
      <c r="E146" s="244" t="s">
        <v>1</v>
      </c>
      <c r="F146" s="245" t="s">
        <v>141</v>
      </c>
      <c r="G146" s="243"/>
      <c r="H146" s="246">
        <v>0.039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139</v>
      </c>
      <c r="AU146" s="252" t="s">
        <v>83</v>
      </c>
      <c r="AV146" s="14" t="s">
        <v>138</v>
      </c>
      <c r="AW146" s="14" t="s">
        <v>30</v>
      </c>
      <c r="AX146" s="14" t="s">
        <v>81</v>
      </c>
      <c r="AY146" s="252" t="s">
        <v>131</v>
      </c>
    </row>
    <row r="147" s="2" customFormat="1" ht="24.15" customHeight="1">
      <c r="A147" s="37"/>
      <c r="B147" s="38"/>
      <c r="C147" s="217" t="s">
        <v>188</v>
      </c>
      <c r="D147" s="217" t="s">
        <v>133</v>
      </c>
      <c r="E147" s="218" t="s">
        <v>673</v>
      </c>
      <c r="F147" s="219" t="s">
        <v>674</v>
      </c>
      <c r="G147" s="220" t="s">
        <v>662</v>
      </c>
      <c r="H147" s="221">
        <v>0.025999999999999999</v>
      </c>
      <c r="I147" s="222"/>
      <c r="J147" s="223">
        <f>ROUND(I147*H147,2)</f>
        <v>0</v>
      </c>
      <c r="K147" s="219" t="s">
        <v>642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138</v>
      </c>
      <c r="AT147" s="228" t="s">
        <v>133</v>
      </c>
      <c r="AU147" s="228" t="s">
        <v>83</v>
      </c>
      <c r="AY147" s="16" t="s">
        <v>131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138</v>
      </c>
      <c r="BM147" s="228" t="s">
        <v>675</v>
      </c>
    </row>
    <row r="148" s="13" customFormat="1">
      <c r="A148" s="13"/>
      <c r="B148" s="230"/>
      <c r="C148" s="231"/>
      <c r="D148" s="232" t="s">
        <v>139</v>
      </c>
      <c r="E148" s="233" t="s">
        <v>1</v>
      </c>
      <c r="F148" s="234" t="s">
        <v>676</v>
      </c>
      <c r="G148" s="231"/>
      <c r="H148" s="235">
        <v>0.025999999999999999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139</v>
      </c>
      <c r="AU148" s="241" t="s">
        <v>83</v>
      </c>
      <c r="AV148" s="13" t="s">
        <v>83</v>
      </c>
      <c r="AW148" s="13" t="s">
        <v>30</v>
      </c>
      <c r="AX148" s="13" t="s">
        <v>73</v>
      </c>
      <c r="AY148" s="241" t="s">
        <v>131</v>
      </c>
    </row>
    <row r="149" s="14" customFormat="1">
      <c r="A149" s="14"/>
      <c r="B149" s="242"/>
      <c r="C149" s="243"/>
      <c r="D149" s="232" t="s">
        <v>139</v>
      </c>
      <c r="E149" s="244" t="s">
        <v>1</v>
      </c>
      <c r="F149" s="245" t="s">
        <v>141</v>
      </c>
      <c r="G149" s="243"/>
      <c r="H149" s="246">
        <v>0.025999999999999999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139</v>
      </c>
      <c r="AU149" s="252" t="s">
        <v>83</v>
      </c>
      <c r="AV149" s="14" t="s">
        <v>138</v>
      </c>
      <c r="AW149" s="14" t="s">
        <v>30</v>
      </c>
      <c r="AX149" s="14" t="s">
        <v>81</v>
      </c>
      <c r="AY149" s="252" t="s">
        <v>131</v>
      </c>
    </row>
    <row r="150" s="2" customFormat="1" ht="24.15" customHeight="1">
      <c r="A150" s="37"/>
      <c r="B150" s="38"/>
      <c r="C150" s="217" t="s">
        <v>166</v>
      </c>
      <c r="D150" s="217" t="s">
        <v>133</v>
      </c>
      <c r="E150" s="218" t="s">
        <v>677</v>
      </c>
      <c r="F150" s="219" t="s">
        <v>678</v>
      </c>
      <c r="G150" s="220" t="s">
        <v>199</v>
      </c>
      <c r="H150" s="221">
        <v>4</v>
      </c>
      <c r="I150" s="222"/>
      <c r="J150" s="223">
        <f>ROUND(I150*H150,2)</f>
        <v>0</v>
      </c>
      <c r="K150" s="219" t="s">
        <v>642</v>
      </c>
      <c r="L150" s="43"/>
      <c r="M150" s="224" t="s">
        <v>1</v>
      </c>
      <c r="N150" s="225" t="s">
        <v>38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138</v>
      </c>
      <c r="AT150" s="228" t="s">
        <v>133</v>
      </c>
      <c r="AU150" s="228" t="s">
        <v>83</v>
      </c>
      <c r="AY150" s="16" t="s">
        <v>131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81</v>
      </c>
      <c r="BK150" s="229">
        <f>ROUND(I150*H150,2)</f>
        <v>0</v>
      </c>
      <c r="BL150" s="16" t="s">
        <v>138</v>
      </c>
      <c r="BM150" s="228" t="s">
        <v>679</v>
      </c>
    </row>
    <row r="151" s="2" customFormat="1">
      <c r="A151" s="37"/>
      <c r="B151" s="38"/>
      <c r="C151" s="39"/>
      <c r="D151" s="232" t="s">
        <v>205</v>
      </c>
      <c r="E151" s="39"/>
      <c r="F151" s="263" t="s">
        <v>680</v>
      </c>
      <c r="G151" s="39"/>
      <c r="H151" s="39"/>
      <c r="I151" s="264"/>
      <c r="J151" s="39"/>
      <c r="K151" s="39"/>
      <c r="L151" s="43"/>
      <c r="M151" s="265"/>
      <c r="N151" s="266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205</v>
      </c>
      <c r="AU151" s="16" t="s">
        <v>83</v>
      </c>
    </row>
    <row r="152" s="2" customFormat="1" ht="16.5" customHeight="1">
      <c r="A152" s="37"/>
      <c r="B152" s="38"/>
      <c r="C152" s="217" t="s">
        <v>196</v>
      </c>
      <c r="D152" s="217" t="s">
        <v>133</v>
      </c>
      <c r="E152" s="218" t="s">
        <v>681</v>
      </c>
      <c r="F152" s="219" t="s">
        <v>682</v>
      </c>
      <c r="G152" s="220" t="s">
        <v>199</v>
      </c>
      <c r="H152" s="221">
        <v>8</v>
      </c>
      <c r="I152" s="222"/>
      <c r="J152" s="223">
        <f>ROUND(I152*H152,2)</f>
        <v>0</v>
      </c>
      <c r="K152" s="219" t="s">
        <v>642</v>
      </c>
      <c r="L152" s="43"/>
      <c r="M152" s="224" t="s">
        <v>1</v>
      </c>
      <c r="N152" s="225" t="s">
        <v>38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138</v>
      </c>
      <c r="AT152" s="228" t="s">
        <v>133</v>
      </c>
      <c r="AU152" s="228" t="s">
        <v>83</v>
      </c>
      <c r="AY152" s="16" t="s">
        <v>131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81</v>
      </c>
      <c r="BK152" s="229">
        <f>ROUND(I152*H152,2)</f>
        <v>0</v>
      </c>
      <c r="BL152" s="16" t="s">
        <v>138</v>
      </c>
      <c r="BM152" s="228" t="s">
        <v>683</v>
      </c>
    </row>
    <row r="153" s="2" customFormat="1">
      <c r="A153" s="37"/>
      <c r="B153" s="38"/>
      <c r="C153" s="39"/>
      <c r="D153" s="232" t="s">
        <v>205</v>
      </c>
      <c r="E153" s="39"/>
      <c r="F153" s="263" t="s">
        <v>680</v>
      </c>
      <c r="G153" s="39"/>
      <c r="H153" s="39"/>
      <c r="I153" s="264"/>
      <c r="J153" s="39"/>
      <c r="K153" s="39"/>
      <c r="L153" s="43"/>
      <c r="M153" s="265"/>
      <c r="N153" s="266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205</v>
      </c>
      <c r="AU153" s="16" t="s">
        <v>83</v>
      </c>
    </row>
    <row r="154" s="2" customFormat="1" ht="24.15" customHeight="1">
      <c r="A154" s="37"/>
      <c r="B154" s="38"/>
      <c r="C154" s="217" t="s">
        <v>173</v>
      </c>
      <c r="D154" s="217" t="s">
        <v>133</v>
      </c>
      <c r="E154" s="218" t="s">
        <v>684</v>
      </c>
      <c r="F154" s="219" t="s">
        <v>685</v>
      </c>
      <c r="G154" s="220" t="s">
        <v>686</v>
      </c>
      <c r="H154" s="221">
        <v>6</v>
      </c>
      <c r="I154" s="222"/>
      <c r="J154" s="223">
        <f>ROUND(I154*H154,2)</f>
        <v>0</v>
      </c>
      <c r="K154" s="219" t="s">
        <v>642</v>
      </c>
      <c r="L154" s="43"/>
      <c r="M154" s="224" t="s">
        <v>1</v>
      </c>
      <c r="N154" s="225" t="s">
        <v>38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138</v>
      </c>
      <c r="AT154" s="228" t="s">
        <v>133</v>
      </c>
      <c r="AU154" s="228" t="s">
        <v>83</v>
      </c>
      <c r="AY154" s="16" t="s">
        <v>131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138</v>
      </c>
      <c r="BM154" s="228" t="s">
        <v>687</v>
      </c>
    </row>
    <row r="155" s="12" customFormat="1" ht="22.8" customHeight="1">
      <c r="A155" s="12"/>
      <c r="B155" s="201"/>
      <c r="C155" s="202"/>
      <c r="D155" s="203" t="s">
        <v>72</v>
      </c>
      <c r="E155" s="215" t="s">
        <v>179</v>
      </c>
      <c r="F155" s="215" t="s">
        <v>361</v>
      </c>
      <c r="G155" s="202"/>
      <c r="H155" s="202"/>
      <c r="I155" s="205"/>
      <c r="J155" s="216">
        <f>BK155</f>
        <v>0</v>
      </c>
      <c r="K155" s="202"/>
      <c r="L155" s="207"/>
      <c r="M155" s="208"/>
      <c r="N155" s="209"/>
      <c r="O155" s="209"/>
      <c r="P155" s="210">
        <f>SUM(P156:P157)</f>
        <v>0</v>
      </c>
      <c r="Q155" s="209"/>
      <c r="R155" s="210">
        <f>SUM(R156:R157)</f>
        <v>0</v>
      </c>
      <c r="S155" s="209"/>
      <c r="T155" s="211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2" t="s">
        <v>81</v>
      </c>
      <c r="AT155" s="213" t="s">
        <v>72</v>
      </c>
      <c r="AU155" s="213" t="s">
        <v>81</v>
      </c>
      <c r="AY155" s="212" t="s">
        <v>131</v>
      </c>
      <c r="BK155" s="214">
        <f>SUM(BK156:BK157)</f>
        <v>0</v>
      </c>
    </row>
    <row r="156" s="2" customFormat="1" ht="24.15" customHeight="1">
      <c r="A156" s="37"/>
      <c r="B156" s="38"/>
      <c r="C156" s="217" t="s">
        <v>8</v>
      </c>
      <c r="D156" s="217" t="s">
        <v>133</v>
      </c>
      <c r="E156" s="218" t="s">
        <v>688</v>
      </c>
      <c r="F156" s="219" t="s">
        <v>689</v>
      </c>
      <c r="G156" s="220" t="s">
        <v>199</v>
      </c>
      <c r="H156" s="221">
        <v>6</v>
      </c>
      <c r="I156" s="222"/>
      <c r="J156" s="223">
        <f>ROUND(I156*H156,2)</f>
        <v>0</v>
      </c>
      <c r="K156" s="219" t="s">
        <v>1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138</v>
      </c>
      <c r="AT156" s="228" t="s">
        <v>133</v>
      </c>
      <c r="AU156" s="228" t="s">
        <v>83</v>
      </c>
      <c r="AY156" s="16" t="s">
        <v>131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138</v>
      </c>
      <c r="BM156" s="228" t="s">
        <v>257</v>
      </c>
    </row>
    <row r="157" s="2" customFormat="1" ht="21.75" customHeight="1">
      <c r="A157" s="37"/>
      <c r="B157" s="38"/>
      <c r="C157" s="217" t="s">
        <v>177</v>
      </c>
      <c r="D157" s="217" t="s">
        <v>133</v>
      </c>
      <c r="E157" s="218" t="s">
        <v>690</v>
      </c>
      <c r="F157" s="219" t="s">
        <v>691</v>
      </c>
      <c r="G157" s="220" t="s">
        <v>199</v>
      </c>
      <c r="H157" s="221">
        <v>6</v>
      </c>
      <c r="I157" s="222"/>
      <c r="J157" s="223">
        <f>ROUND(I157*H157,2)</f>
        <v>0</v>
      </c>
      <c r="K157" s="219" t="s">
        <v>1</v>
      </c>
      <c r="L157" s="43"/>
      <c r="M157" s="224" t="s">
        <v>1</v>
      </c>
      <c r="N157" s="225" t="s">
        <v>38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138</v>
      </c>
      <c r="AT157" s="228" t="s">
        <v>133</v>
      </c>
      <c r="AU157" s="228" t="s">
        <v>83</v>
      </c>
      <c r="AY157" s="16" t="s">
        <v>131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138</v>
      </c>
      <c r="BM157" s="228" t="s">
        <v>261</v>
      </c>
    </row>
    <row r="158" s="12" customFormat="1" ht="22.8" customHeight="1">
      <c r="A158" s="12"/>
      <c r="B158" s="201"/>
      <c r="C158" s="202"/>
      <c r="D158" s="203" t="s">
        <v>72</v>
      </c>
      <c r="E158" s="215" t="s">
        <v>489</v>
      </c>
      <c r="F158" s="215" t="s">
        <v>490</v>
      </c>
      <c r="G158" s="202"/>
      <c r="H158" s="202"/>
      <c r="I158" s="205"/>
      <c r="J158" s="216">
        <f>BK158</f>
        <v>0</v>
      </c>
      <c r="K158" s="202"/>
      <c r="L158" s="207"/>
      <c r="M158" s="208"/>
      <c r="N158" s="209"/>
      <c r="O158" s="209"/>
      <c r="P158" s="210">
        <f>P159</f>
        <v>0</v>
      </c>
      <c r="Q158" s="209"/>
      <c r="R158" s="210">
        <f>R159</f>
        <v>0</v>
      </c>
      <c r="S158" s="209"/>
      <c r="T158" s="211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81</v>
      </c>
      <c r="AT158" s="213" t="s">
        <v>72</v>
      </c>
      <c r="AU158" s="213" t="s">
        <v>81</v>
      </c>
      <c r="AY158" s="212" t="s">
        <v>131</v>
      </c>
      <c r="BK158" s="214">
        <f>BK159</f>
        <v>0</v>
      </c>
    </row>
    <row r="159" s="2" customFormat="1" ht="21.75" customHeight="1">
      <c r="A159" s="37"/>
      <c r="B159" s="38"/>
      <c r="C159" s="217" t="s">
        <v>217</v>
      </c>
      <c r="D159" s="217" t="s">
        <v>133</v>
      </c>
      <c r="E159" s="218" t="s">
        <v>692</v>
      </c>
      <c r="F159" s="219" t="s">
        <v>693</v>
      </c>
      <c r="G159" s="220" t="s">
        <v>161</v>
      </c>
      <c r="H159" s="221">
        <v>15.481</v>
      </c>
      <c r="I159" s="222"/>
      <c r="J159" s="223">
        <f>ROUND(I159*H159,2)</f>
        <v>0</v>
      </c>
      <c r="K159" s="219" t="s">
        <v>1</v>
      </c>
      <c r="L159" s="43"/>
      <c r="M159" s="224" t="s">
        <v>1</v>
      </c>
      <c r="N159" s="225" t="s">
        <v>38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138</v>
      </c>
      <c r="AT159" s="228" t="s">
        <v>133</v>
      </c>
      <c r="AU159" s="228" t="s">
        <v>83</v>
      </c>
      <c r="AY159" s="16" t="s">
        <v>131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138</v>
      </c>
      <c r="BM159" s="228" t="s">
        <v>694</v>
      </c>
    </row>
    <row r="160" s="12" customFormat="1" ht="22.8" customHeight="1">
      <c r="A160" s="12"/>
      <c r="B160" s="201"/>
      <c r="C160" s="202"/>
      <c r="D160" s="203" t="s">
        <v>72</v>
      </c>
      <c r="E160" s="215" t="s">
        <v>535</v>
      </c>
      <c r="F160" s="215" t="s">
        <v>536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v>0</v>
      </c>
      <c r="Q160" s="209"/>
      <c r="R160" s="210">
        <v>0</v>
      </c>
      <c r="S160" s="209"/>
      <c r="T160" s="211"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81</v>
      </c>
      <c r="AT160" s="213" t="s">
        <v>72</v>
      </c>
      <c r="AU160" s="213" t="s">
        <v>81</v>
      </c>
      <c r="AY160" s="212" t="s">
        <v>131</v>
      </c>
      <c r="BK160" s="214">
        <v>0</v>
      </c>
    </row>
    <row r="161" s="12" customFormat="1" ht="25.92" customHeight="1">
      <c r="A161" s="12"/>
      <c r="B161" s="201"/>
      <c r="C161" s="202"/>
      <c r="D161" s="203" t="s">
        <v>72</v>
      </c>
      <c r="E161" s="204" t="s">
        <v>695</v>
      </c>
      <c r="F161" s="204" t="s">
        <v>696</v>
      </c>
      <c r="G161" s="202"/>
      <c r="H161" s="202"/>
      <c r="I161" s="205"/>
      <c r="J161" s="206">
        <f>BK161</f>
        <v>0</v>
      </c>
      <c r="K161" s="202"/>
      <c r="L161" s="207"/>
      <c r="M161" s="208"/>
      <c r="N161" s="209"/>
      <c r="O161" s="209"/>
      <c r="P161" s="210">
        <f>SUM(P162:P181)</f>
        <v>0</v>
      </c>
      <c r="Q161" s="209"/>
      <c r="R161" s="210">
        <f>SUM(R162:R181)</f>
        <v>3.9512</v>
      </c>
      <c r="S161" s="209"/>
      <c r="T161" s="211">
        <f>SUM(T162:T181)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2" t="s">
        <v>138</v>
      </c>
      <c r="AT161" s="213" t="s">
        <v>72</v>
      </c>
      <c r="AU161" s="213" t="s">
        <v>73</v>
      </c>
      <c r="AY161" s="212" t="s">
        <v>131</v>
      </c>
      <c r="BK161" s="214">
        <f>SUM(BK162:BK181)</f>
        <v>0</v>
      </c>
    </row>
    <row r="162" s="2" customFormat="1" ht="55.5" customHeight="1">
      <c r="A162" s="37"/>
      <c r="B162" s="38"/>
      <c r="C162" s="217" t="s">
        <v>183</v>
      </c>
      <c r="D162" s="217" t="s">
        <v>133</v>
      </c>
      <c r="E162" s="218" t="s">
        <v>697</v>
      </c>
      <c r="F162" s="219" t="s">
        <v>698</v>
      </c>
      <c r="G162" s="220" t="s">
        <v>161</v>
      </c>
      <c r="H162" s="221">
        <v>58.240000000000002</v>
      </c>
      <c r="I162" s="222"/>
      <c r="J162" s="223">
        <f>ROUND(I162*H162,2)</f>
        <v>0</v>
      </c>
      <c r="K162" s="219" t="s">
        <v>642</v>
      </c>
      <c r="L162" s="43"/>
      <c r="M162" s="224" t="s">
        <v>1</v>
      </c>
      <c r="N162" s="225" t="s">
        <v>38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699</v>
      </c>
      <c r="AT162" s="228" t="s">
        <v>133</v>
      </c>
      <c r="AU162" s="228" t="s">
        <v>81</v>
      </c>
      <c r="AY162" s="16" t="s">
        <v>131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81</v>
      </c>
      <c r="BK162" s="229">
        <f>ROUND(I162*H162,2)</f>
        <v>0</v>
      </c>
      <c r="BL162" s="16" t="s">
        <v>699</v>
      </c>
      <c r="BM162" s="228" t="s">
        <v>700</v>
      </c>
    </row>
    <row r="163" s="2" customFormat="1">
      <c r="A163" s="37"/>
      <c r="B163" s="38"/>
      <c r="C163" s="39"/>
      <c r="D163" s="232" t="s">
        <v>205</v>
      </c>
      <c r="E163" s="39"/>
      <c r="F163" s="263" t="s">
        <v>701</v>
      </c>
      <c r="G163" s="39"/>
      <c r="H163" s="39"/>
      <c r="I163" s="264"/>
      <c r="J163" s="39"/>
      <c r="K163" s="39"/>
      <c r="L163" s="43"/>
      <c r="M163" s="265"/>
      <c r="N163" s="266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205</v>
      </c>
      <c r="AU163" s="16" t="s">
        <v>81</v>
      </c>
    </row>
    <row r="164" s="13" customFormat="1">
      <c r="A164" s="13"/>
      <c r="B164" s="230"/>
      <c r="C164" s="231"/>
      <c r="D164" s="232" t="s">
        <v>139</v>
      </c>
      <c r="E164" s="233" t="s">
        <v>1</v>
      </c>
      <c r="F164" s="234" t="s">
        <v>702</v>
      </c>
      <c r="G164" s="231"/>
      <c r="H164" s="235">
        <v>58.240000000000002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139</v>
      </c>
      <c r="AU164" s="241" t="s">
        <v>81</v>
      </c>
      <c r="AV164" s="13" t="s">
        <v>83</v>
      </c>
      <c r="AW164" s="13" t="s">
        <v>30</v>
      </c>
      <c r="AX164" s="13" t="s">
        <v>73</v>
      </c>
      <c r="AY164" s="241" t="s">
        <v>131</v>
      </c>
    </row>
    <row r="165" s="14" customFormat="1">
      <c r="A165" s="14"/>
      <c r="B165" s="242"/>
      <c r="C165" s="243"/>
      <c r="D165" s="232" t="s">
        <v>139</v>
      </c>
      <c r="E165" s="244" t="s">
        <v>1</v>
      </c>
      <c r="F165" s="245" t="s">
        <v>141</v>
      </c>
      <c r="G165" s="243"/>
      <c r="H165" s="246">
        <v>58.240000000000002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139</v>
      </c>
      <c r="AU165" s="252" t="s">
        <v>81</v>
      </c>
      <c r="AV165" s="14" t="s">
        <v>138</v>
      </c>
      <c r="AW165" s="14" t="s">
        <v>30</v>
      </c>
      <c r="AX165" s="14" t="s">
        <v>81</v>
      </c>
      <c r="AY165" s="252" t="s">
        <v>131</v>
      </c>
    </row>
    <row r="166" s="2" customFormat="1" ht="49.05" customHeight="1">
      <c r="A166" s="37"/>
      <c r="B166" s="38"/>
      <c r="C166" s="217" t="s">
        <v>224</v>
      </c>
      <c r="D166" s="217" t="s">
        <v>133</v>
      </c>
      <c r="E166" s="218" t="s">
        <v>703</v>
      </c>
      <c r="F166" s="219" t="s">
        <v>704</v>
      </c>
      <c r="G166" s="220" t="s">
        <v>161</v>
      </c>
      <c r="H166" s="221">
        <v>132.36000000000001</v>
      </c>
      <c r="I166" s="222"/>
      <c r="J166" s="223">
        <f>ROUND(I166*H166,2)</f>
        <v>0</v>
      </c>
      <c r="K166" s="219" t="s">
        <v>642</v>
      </c>
      <c r="L166" s="43"/>
      <c r="M166" s="224" t="s">
        <v>1</v>
      </c>
      <c r="N166" s="225" t="s">
        <v>38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699</v>
      </c>
      <c r="AT166" s="228" t="s">
        <v>133</v>
      </c>
      <c r="AU166" s="228" t="s">
        <v>81</v>
      </c>
      <c r="AY166" s="16" t="s">
        <v>131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699</v>
      </c>
      <c r="BM166" s="228" t="s">
        <v>705</v>
      </c>
    </row>
    <row r="167" s="2" customFormat="1">
      <c r="A167" s="37"/>
      <c r="B167" s="38"/>
      <c r="C167" s="39"/>
      <c r="D167" s="232" t="s">
        <v>205</v>
      </c>
      <c r="E167" s="39"/>
      <c r="F167" s="263" t="s">
        <v>701</v>
      </c>
      <c r="G167" s="39"/>
      <c r="H167" s="39"/>
      <c r="I167" s="264"/>
      <c r="J167" s="39"/>
      <c r="K167" s="39"/>
      <c r="L167" s="43"/>
      <c r="M167" s="265"/>
      <c r="N167" s="266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205</v>
      </c>
      <c r="AU167" s="16" t="s">
        <v>81</v>
      </c>
    </row>
    <row r="168" s="13" customFormat="1">
      <c r="A168" s="13"/>
      <c r="B168" s="230"/>
      <c r="C168" s="231"/>
      <c r="D168" s="232" t="s">
        <v>139</v>
      </c>
      <c r="E168" s="233" t="s">
        <v>1</v>
      </c>
      <c r="F168" s="234" t="s">
        <v>706</v>
      </c>
      <c r="G168" s="231"/>
      <c r="H168" s="235">
        <v>132.36000000000001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139</v>
      </c>
      <c r="AU168" s="241" t="s">
        <v>81</v>
      </c>
      <c r="AV168" s="13" t="s">
        <v>83</v>
      </c>
      <c r="AW168" s="13" t="s">
        <v>30</v>
      </c>
      <c r="AX168" s="13" t="s">
        <v>73</v>
      </c>
      <c r="AY168" s="241" t="s">
        <v>131</v>
      </c>
    </row>
    <row r="169" s="14" customFormat="1">
      <c r="A169" s="14"/>
      <c r="B169" s="242"/>
      <c r="C169" s="243"/>
      <c r="D169" s="232" t="s">
        <v>139</v>
      </c>
      <c r="E169" s="244" t="s">
        <v>1</v>
      </c>
      <c r="F169" s="245" t="s">
        <v>141</v>
      </c>
      <c r="G169" s="243"/>
      <c r="H169" s="246">
        <v>132.36000000000001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139</v>
      </c>
      <c r="AU169" s="252" t="s">
        <v>81</v>
      </c>
      <c r="AV169" s="14" t="s">
        <v>138</v>
      </c>
      <c r="AW169" s="14" t="s">
        <v>30</v>
      </c>
      <c r="AX169" s="14" t="s">
        <v>81</v>
      </c>
      <c r="AY169" s="252" t="s">
        <v>131</v>
      </c>
    </row>
    <row r="170" s="2" customFormat="1" ht="62.7" customHeight="1">
      <c r="A170" s="37"/>
      <c r="B170" s="38"/>
      <c r="C170" s="217" t="s">
        <v>187</v>
      </c>
      <c r="D170" s="217" t="s">
        <v>133</v>
      </c>
      <c r="E170" s="218" t="s">
        <v>707</v>
      </c>
      <c r="F170" s="219" t="s">
        <v>708</v>
      </c>
      <c r="G170" s="220" t="s">
        <v>161</v>
      </c>
      <c r="H170" s="221">
        <v>9.2159999999999993</v>
      </c>
      <c r="I170" s="222"/>
      <c r="J170" s="223">
        <f>ROUND(I170*H170,2)</f>
        <v>0</v>
      </c>
      <c r="K170" s="219" t="s">
        <v>642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699</v>
      </c>
      <c r="AT170" s="228" t="s">
        <v>133</v>
      </c>
      <c r="AU170" s="228" t="s">
        <v>81</v>
      </c>
      <c r="AY170" s="16" t="s">
        <v>131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699</v>
      </c>
      <c r="BM170" s="228" t="s">
        <v>709</v>
      </c>
    </row>
    <row r="171" s="2" customFormat="1">
      <c r="A171" s="37"/>
      <c r="B171" s="38"/>
      <c r="C171" s="39"/>
      <c r="D171" s="232" t="s">
        <v>205</v>
      </c>
      <c r="E171" s="39"/>
      <c r="F171" s="263" t="s">
        <v>701</v>
      </c>
      <c r="G171" s="39"/>
      <c r="H171" s="39"/>
      <c r="I171" s="264"/>
      <c r="J171" s="39"/>
      <c r="K171" s="39"/>
      <c r="L171" s="43"/>
      <c r="M171" s="265"/>
      <c r="N171" s="26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205</v>
      </c>
      <c r="AU171" s="16" t="s">
        <v>81</v>
      </c>
    </row>
    <row r="172" s="13" customFormat="1">
      <c r="A172" s="13"/>
      <c r="B172" s="230"/>
      <c r="C172" s="231"/>
      <c r="D172" s="232" t="s">
        <v>139</v>
      </c>
      <c r="E172" s="233" t="s">
        <v>1</v>
      </c>
      <c r="F172" s="234" t="s">
        <v>710</v>
      </c>
      <c r="G172" s="231"/>
      <c r="H172" s="235">
        <v>9.2159999999999993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139</v>
      </c>
      <c r="AU172" s="241" t="s">
        <v>81</v>
      </c>
      <c r="AV172" s="13" t="s">
        <v>83</v>
      </c>
      <c r="AW172" s="13" t="s">
        <v>30</v>
      </c>
      <c r="AX172" s="13" t="s">
        <v>73</v>
      </c>
      <c r="AY172" s="241" t="s">
        <v>131</v>
      </c>
    </row>
    <row r="173" s="14" customFormat="1">
      <c r="A173" s="14"/>
      <c r="B173" s="242"/>
      <c r="C173" s="243"/>
      <c r="D173" s="232" t="s">
        <v>139</v>
      </c>
      <c r="E173" s="244" t="s">
        <v>1</v>
      </c>
      <c r="F173" s="245" t="s">
        <v>141</v>
      </c>
      <c r="G173" s="243"/>
      <c r="H173" s="246">
        <v>9.2159999999999993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139</v>
      </c>
      <c r="AU173" s="252" t="s">
        <v>81</v>
      </c>
      <c r="AV173" s="14" t="s">
        <v>138</v>
      </c>
      <c r="AW173" s="14" t="s">
        <v>30</v>
      </c>
      <c r="AX173" s="14" t="s">
        <v>81</v>
      </c>
      <c r="AY173" s="252" t="s">
        <v>131</v>
      </c>
    </row>
    <row r="174" s="2" customFormat="1" ht="33" customHeight="1">
      <c r="A174" s="37"/>
      <c r="B174" s="38"/>
      <c r="C174" s="217" t="s">
        <v>7</v>
      </c>
      <c r="D174" s="217" t="s">
        <v>133</v>
      </c>
      <c r="E174" s="218" t="s">
        <v>711</v>
      </c>
      <c r="F174" s="219" t="s">
        <v>712</v>
      </c>
      <c r="G174" s="220" t="s">
        <v>199</v>
      </c>
      <c r="H174" s="221">
        <v>2</v>
      </c>
      <c r="I174" s="222"/>
      <c r="J174" s="223">
        <f>ROUND(I174*H174,2)</f>
        <v>0</v>
      </c>
      <c r="K174" s="219" t="s">
        <v>642</v>
      </c>
      <c r="L174" s="43"/>
      <c r="M174" s="224" t="s">
        <v>1</v>
      </c>
      <c r="N174" s="225" t="s">
        <v>38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699</v>
      </c>
      <c r="AT174" s="228" t="s">
        <v>133</v>
      </c>
      <c r="AU174" s="228" t="s">
        <v>81</v>
      </c>
      <c r="AY174" s="16" t="s">
        <v>131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699</v>
      </c>
      <c r="BM174" s="228" t="s">
        <v>713</v>
      </c>
    </row>
    <row r="175" s="2" customFormat="1" ht="21.75" customHeight="1">
      <c r="A175" s="37"/>
      <c r="B175" s="38"/>
      <c r="C175" s="217" t="s">
        <v>191</v>
      </c>
      <c r="D175" s="217" t="s">
        <v>133</v>
      </c>
      <c r="E175" s="218" t="s">
        <v>714</v>
      </c>
      <c r="F175" s="219" t="s">
        <v>715</v>
      </c>
      <c r="G175" s="220" t="s">
        <v>161</v>
      </c>
      <c r="H175" s="221">
        <v>58.240000000000002</v>
      </c>
      <c r="I175" s="222"/>
      <c r="J175" s="223">
        <f>ROUND(I175*H175,2)</f>
        <v>0</v>
      </c>
      <c r="K175" s="219" t="s">
        <v>642</v>
      </c>
      <c r="L175" s="43"/>
      <c r="M175" s="224" t="s">
        <v>1</v>
      </c>
      <c r="N175" s="225" t="s">
        <v>38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699</v>
      </c>
      <c r="AT175" s="228" t="s">
        <v>133</v>
      </c>
      <c r="AU175" s="228" t="s">
        <v>81</v>
      </c>
      <c r="AY175" s="16" t="s">
        <v>131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81</v>
      </c>
      <c r="BK175" s="229">
        <f>ROUND(I175*H175,2)</f>
        <v>0</v>
      </c>
      <c r="BL175" s="16" t="s">
        <v>699</v>
      </c>
      <c r="BM175" s="228" t="s">
        <v>716</v>
      </c>
    </row>
    <row r="176" s="2" customFormat="1" ht="21.75" customHeight="1">
      <c r="A176" s="37"/>
      <c r="B176" s="38"/>
      <c r="C176" s="217" t="s">
        <v>239</v>
      </c>
      <c r="D176" s="217" t="s">
        <v>133</v>
      </c>
      <c r="E176" s="218" t="s">
        <v>717</v>
      </c>
      <c r="F176" s="219" t="s">
        <v>718</v>
      </c>
      <c r="G176" s="220" t="s">
        <v>161</v>
      </c>
      <c r="H176" s="221">
        <v>5</v>
      </c>
      <c r="I176" s="222"/>
      <c r="J176" s="223">
        <f>ROUND(I176*H176,2)</f>
        <v>0</v>
      </c>
      <c r="K176" s="219" t="s">
        <v>642</v>
      </c>
      <c r="L176" s="43"/>
      <c r="M176" s="224" t="s">
        <v>1</v>
      </c>
      <c r="N176" s="225" t="s">
        <v>38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699</v>
      </c>
      <c r="AT176" s="228" t="s">
        <v>133</v>
      </c>
      <c r="AU176" s="228" t="s">
        <v>81</v>
      </c>
      <c r="AY176" s="16" t="s">
        <v>131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81</v>
      </c>
      <c r="BK176" s="229">
        <f>ROUND(I176*H176,2)</f>
        <v>0</v>
      </c>
      <c r="BL176" s="16" t="s">
        <v>699</v>
      </c>
      <c r="BM176" s="228" t="s">
        <v>719</v>
      </c>
    </row>
    <row r="177" s="13" customFormat="1">
      <c r="A177" s="13"/>
      <c r="B177" s="230"/>
      <c r="C177" s="231"/>
      <c r="D177" s="232" t="s">
        <v>139</v>
      </c>
      <c r="E177" s="233" t="s">
        <v>1</v>
      </c>
      <c r="F177" s="234" t="s">
        <v>720</v>
      </c>
      <c r="G177" s="231"/>
      <c r="H177" s="235">
        <v>5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139</v>
      </c>
      <c r="AU177" s="241" t="s">
        <v>81</v>
      </c>
      <c r="AV177" s="13" t="s">
        <v>83</v>
      </c>
      <c r="AW177" s="13" t="s">
        <v>30</v>
      </c>
      <c r="AX177" s="13" t="s">
        <v>73</v>
      </c>
      <c r="AY177" s="241" t="s">
        <v>131</v>
      </c>
    </row>
    <row r="178" s="14" customFormat="1">
      <c r="A178" s="14"/>
      <c r="B178" s="242"/>
      <c r="C178" s="243"/>
      <c r="D178" s="232" t="s">
        <v>139</v>
      </c>
      <c r="E178" s="244" t="s">
        <v>1</v>
      </c>
      <c r="F178" s="245" t="s">
        <v>141</v>
      </c>
      <c r="G178" s="243"/>
      <c r="H178" s="246">
        <v>5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139</v>
      </c>
      <c r="AU178" s="252" t="s">
        <v>81</v>
      </c>
      <c r="AV178" s="14" t="s">
        <v>138</v>
      </c>
      <c r="AW178" s="14" t="s">
        <v>30</v>
      </c>
      <c r="AX178" s="14" t="s">
        <v>81</v>
      </c>
      <c r="AY178" s="252" t="s">
        <v>131</v>
      </c>
    </row>
    <row r="179" s="2" customFormat="1" ht="16.5" customHeight="1">
      <c r="A179" s="37"/>
      <c r="B179" s="38"/>
      <c r="C179" s="253" t="s">
        <v>194</v>
      </c>
      <c r="D179" s="253" t="s">
        <v>184</v>
      </c>
      <c r="E179" s="254" t="s">
        <v>721</v>
      </c>
      <c r="F179" s="255" t="s">
        <v>722</v>
      </c>
      <c r="G179" s="256" t="s">
        <v>172</v>
      </c>
      <c r="H179" s="257">
        <v>80</v>
      </c>
      <c r="I179" s="258"/>
      <c r="J179" s="259">
        <f>ROUND(I179*H179,2)</f>
        <v>0</v>
      </c>
      <c r="K179" s="255" t="s">
        <v>642</v>
      </c>
      <c r="L179" s="260"/>
      <c r="M179" s="261" t="s">
        <v>1</v>
      </c>
      <c r="N179" s="262" t="s">
        <v>38</v>
      </c>
      <c r="O179" s="90"/>
      <c r="P179" s="226">
        <f>O179*H179</f>
        <v>0</v>
      </c>
      <c r="Q179" s="226">
        <v>0.049390000000000003</v>
      </c>
      <c r="R179" s="226">
        <f>Q179*H179</f>
        <v>3.9512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699</v>
      </c>
      <c r="AT179" s="228" t="s">
        <v>184</v>
      </c>
      <c r="AU179" s="228" t="s">
        <v>81</v>
      </c>
      <c r="AY179" s="16" t="s">
        <v>131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81</v>
      </c>
      <c r="BK179" s="229">
        <f>ROUND(I179*H179,2)</f>
        <v>0</v>
      </c>
      <c r="BL179" s="16" t="s">
        <v>699</v>
      </c>
      <c r="BM179" s="228" t="s">
        <v>723</v>
      </c>
    </row>
    <row r="180" s="13" customFormat="1">
      <c r="A180" s="13"/>
      <c r="B180" s="230"/>
      <c r="C180" s="231"/>
      <c r="D180" s="232" t="s">
        <v>139</v>
      </c>
      <c r="E180" s="233" t="s">
        <v>1</v>
      </c>
      <c r="F180" s="234" t="s">
        <v>724</v>
      </c>
      <c r="G180" s="231"/>
      <c r="H180" s="235">
        <v>80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139</v>
      </c>
      <c r="AU180" s="241" t="s">
        <v>81</v>
      </c>
      <c r="AV180" s="13" t="s">
        <v>83</v>
      </c>
      <c r="AW180" s="13" t="s">
        <v>30</v>
      </c>
      <c r="AX180" s="13" t="s">
        <v>73</v>
      </c>
      <c r="AY180" s="241" t="s">
        <v>131</v>
      </c>
    </row>
    <row r="181" s="14" customFormat="1">
      <c r="A181" s="14"/>
      <c r="B181" s="242"/>
      <c r="C181" s="243"/>
      <c r="D181" s="232" t="s">
        <v>139</v>
      </c>
      <c r="E181" s="244" t="s">
        <v>1</v>
      </c>
      <c r="F181" s="245" t="s">
        <v>141</v>
      </c>
      <c r="G181" s="243"/>
      <c r="H181" s="246">
        <v>80</v>
      </c>
      <c r="I181" s="247"/>
      <c r="J181" s="243"/>
      <c r="K181" s="243"/>
      <c r="L181" s="248"/>
      <c r="M181" s="273"/>
      <c r="N181" s="274"/>
      <c r="O181" s="274"/>
      <c r="P181" s="274"/>
      <c r="Q181" s="274"/>
      <c r="R181" s="274"/>
      <c r="S181" s="274"/>
      <c r="T181" s="27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139</v>
      </c>
      <c r="AU181" s="252" t="s">
        <v>81</v>
      </c>
      <c r="AV181" s="14" t="s">
        <v>138</v>
      </c>
      <c r="AW181" s="14" t="s">
        <v>30</v>
      </c>
      <c r="AX181" s="14" t="s">
        <v>81</v>
      </c>
      <c r="AY181" s="252" t="s">
        <v>131</v>
      </c>
    </row>
    <row r="182" s="2" customFormat="1" ht="6.96" customHeight="1">
      <c r="A182" s="37"/>
      <c r="B182" s="65"/>
      <c r="C182" s="66"/>
      <c r="D182" s="66"/>
      <c r="E182" s="66"/>
      <c r="F182" s="66"/>
      <c r="G182" s="66"/>
      <c r="H182" s="66"/>
      <c r="I182" s="66"/>
      <c r="J182" s="66"/>
      <c r="K182" s="66"/>
      <c r="L182" s="43"/>
      <c r="M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</row>
  </sheetData>
  <sheetProtection sheet="1" autoFilter="0" formatColumns="0" formatRows="0" objects="1" scenarios="1" spinCount="100000" saltValue="z6dvl2w3LvTh9iyX/24wHkfageLDrrDiYyaivy2iVZ6+CvHaUYDhE68b7Gfhx0S0MSHeyV8+lgxunCy8ObCApA==" hashValue="ICWoAZiCJ8jrX8rc1D30u0VkMoLyp0OhbiH63T/XgJK2pEAYm8Y1z6caZdVmVMjaTlE1Llx4prMzBKSHgOuxfg==" algorithmName="SHA-512" password="CC35"/>
  <autoFilter ref="C121:K18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mostu v km 24,922 Janovice - Domažlice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725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21. 9. 2021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ROUND((SUM(BE118:BE123)),  2)</f>
        <v>0</v>
      </c>
      <c r="G33" s="37"/>
      <c r="H33" s="37"/>
      <c r="I33" s="154">
        <v>0.20999999999999999</v>
      </c>
      <c r="J33" s="153">
        <f>ROUND(((SUM(BE118:BE123))*I33),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ROUND((SUM(BF118:BF123)),  2)</f>
        <v>0</v>
      </c>
      <c r="G34" s="37"/>
      <c r="H34" s="37"/>
      <c r="I34" s="154">
        <v>0.14999999999999999</v>
      </c>
      <c r="J34" s="153">
        <f>ROUND(((SUM(BF118:BF123))*I34),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ROUND((SUM(BG118:BG123)),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ROUND((SUM(BH118:BH123)),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ROUND((SUM(BI118:BI123)),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mostu v km 24,922 Janovice - Domažlice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301 - Materiál objednatele (zhotovitel neoceňuje)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21. 9. 2021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105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Oprava mostu v km 24,922 Janovice - Domažlice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301 - Materiál objednatele (zhotovitel neoceňuje)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21. 9. 2021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31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117</v>
      </c>
      <c r="D117" s="193" t="s">
        <v>58</v>
      </c>
      <c r="E117" s="193" t="s">
        <v>54</v>
      </c>
      <c r="F117" s="193" t="s">
        <v>55</v>
      </c>
      <c r="G117" s="193" t="s">
        <v>118</v>
      </c>
      <c r="H117" s="193" t="s">
        <v>119</v>
      </c>
      <c r="I117" s="193" t="s">
        <v>120</v>
      </c>
      <c r="J117" s="193" t="s">
        <v>97</v>
      </c>
      <c r="K117" s="194" t="s">
        <v>121</v>
      </c>
      <c r="L117" s="195"/>
      <c r="M117" s="99" t="s">
        <v>1</v>
      </c>
      <c r="N117" s="100" t="s">
        <v>37</v>
      </c>
      <c r="O117" s="100" t="s">
        <v>122</v>
      </c>
      <c r="P117" s="100" t="s">
        <v>123</v>
      </c>
      <c r="Q117" s="100" t="s">
        <v>124</v>
      </c>
      <c r="R117" s="100" t="s">
        <v>125</v>
      </c>
      <c r="S117" s="100" t="s">
        <v>126</v>
      </c>
      <c r="T117" s="101" t="s">
        <v>127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128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0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72</v>
      </c>
      <c r="AU118" s="16" t="s">
        <v>99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72</v>
      </c>
      <c r="E119" s="204" t="s">
        <v>129</v>
      </c>
      <c r="F119" s="204" t="s">
        <v>130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81</v>
      </c>
      <c r="AT119" s="213" t="s">
        <v>72</v>
      </c>
      <c r="AU119" s="213" t="s">
        <v>73</v>
      </c>
      <c r="AY119" s="212" t="s">
        <v>131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72</v>
      </c>
      <c r="E120" s="215" t="s">
        <v>158</v>
      </c>
      <c r="F120" s="215" t="s">
        <v>322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SUM(P121:P123)</f>
        <v>0</v>
      </c>
      <c r="Q120" s="209"/>
      <c r="R120" s="210">
        <f>SUM(R121:R123)</f>
        <v>0</v>
      </c>
      <c r="S120" s="209"/>
      <c r="T120" s="211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81</v>
      </c>
      <c r="AT120" s="213" t="s">
        <v>72</v>
      </c>
      <c r="AU120" s="213" t="s">
        <v>81</v>
      </c>
      <c r="AY120" s="212" t="s">
        <v>131</v>
      </c>
      <c r="BK120" s="214">
        <f>SUM(BK121:BK123)</f>
        <v>0</v>
      </c>
    </row>
    <row r="121" s="2" customFormat="1" ht="21.75" customHeight="1">
      <c r="A121" s="37"/>
      <c r="B121" s="38"/>
      <c r="C121" s="253" t="s">
        <v>81</v>
      </c>
      <c r="D121" s="253" t="s">
        <v>184</v>
      </c>
      <c r="E121" s="254" t="s">
        <v>726</v>
      </c>
      <c r="F121" s="255" t="s">
        <v>727</v>
      </c>
      <c r="G121" s="256" t="s">
        <v>199</v>
      </c>
      <c r="H121" s="257">
        <v>32</v>
      </c>
      <c r="I121" s="258"/>
      <c r="J121" s="259">
        <f>ROUND(I121*H121,2)</f>
        <v>0</v>
      </c>
      <c r="K121" s="255" t="s">
        <v>1</v>
      </c>
      <c r="L121" s="260"/>
      <c r="M121" s="261" t="s">
        <v>1</v>
      </c>
      <c r="N121" s="262" t="s">
        <v>38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156</v>
      </c>
      <c r="AT121" s="228" t="s">
        <v>184</v>
      </c>
      <c r="AU121" s="228" t="s">
        <v>83</v>
      </c>
      <c r="AY121" s="16" t="s">
        <v>131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81</v>
      </c>
      <c r="BK121" s="229">
        <f>ROUND(I121*H121,2)</f>
        <v>0</v>
      </c>
      <c r="BL121" s="16" t="s">
        <v>138</v>
      </c>
      <c r="BM121" s="228" t="s">
        <v>728</v>
      </c>
    </row>
    <row r="122" s="13" customFormat="1">
      <c r="A122" s="13"/>
      <c r="B122" s="230"/>
      <c r="C122" s="231"/>
      <c r="D122" s="232" t="s">
        <v>139</v>
      </c>
      <c r="E122" s="233" t="s">
        <v>1</v>
      </c>
      <c r="F122" s="234" t="s">
        <v>729</v>
      </c>
      <c r="G122" s="231"/>
      <c r="H122" s="235">
        <v>32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139</v>
      </c>
      <c r="AU122" s="241" t="s">
        <v>83</v>
      </c>
      <c r="AV122" s="13" t="s">
        <v>83</v>
      </c>
      <c r="AW122" s="13" t="s">
        <v>30</v>
      </c>
      <c r="AX122" s="13" t="s">
        <v>73</v>
      </c>
      <c r="AY122" s="241" t="s">
        <v>131</v>
      </c>
    </row>
    <row r="123" s="14" customFormat="1">
      <c r="A123" s="14"/>
      <c r="B123" s="242"/>
      <c r="C123" s="243"/>
      <c r="D123" s="232" t="s">
        <v>139</v>
      </c>
      <c r="E123" s="244" t="s">
        <v>1</v>
      </c>
      <c r="F123" s="245" t="s">
        <v>141</v>
      </c>
      <c r="G123" s="243"/>
      <c r="H123" s="246">
        <v>32</v>
      </c>
      <c r="I123" s="247"/>
      <c r="J123" s="243"/>
      <c r="K123" s="243"/>
      <c r="L123" s="248"/>
      <c r="M123" s="273"/>
      <c r="N123" s="274"/>
      <c r="O123" s="274"/>
      <c r="P123" s="274"/>
      <c r="Q123" s="274"/>
      <c r="R123" s="274"/>
      <c r="S123" s="274"/>
      <c r="T123" s="27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139</v>
      </c>
      <c r="AU123" s="252" t="s">
        <v>83</v>
      </c>
      <c r="AV123" s="14" t="s">
        <v>138</v>
      </c>
      <c r="AW123" s="14" t="s">
        <v>30</v>
      </c>
      <c r="AX123" s="14" t="s">
        <v>81</v>
      </c>
      <c r="AY123" s="252" t="s">
        <v>131</v>
      </c>
    </row>
    <row r="124" s="2" customFormat="1" ht="6.96" customHeight="1">
      <c r="A124" s="37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43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sheetProtection sheet="1" autoFilter="0" formatColumns="0" formatRows="0" objects="1" scenarios="1" spinCount="100000" saltValue="TYIj8Q6cCcA5zhHOHlRa7TAU/DpBXhe/mM7N9xA3zAEhlJgevwXKgUlUavVh8W88Tczj7VfaEy8z57sM5L4lgg==" hashValue="YCdQrtEGGIj2BXyYu3WZaQaVpKiCinByEQW0T7xbIqH2uytRf7Khr/aqAadceffqgjFJDDP+okZg+1//NaJKog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mostu v km 24,922 Janovice - Domažlice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730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21. 9. 2021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ROUND((SUM(BE122:BE139)),  2)</f>
        <v>0</v>
      </c>
      <c r="G33" s="37"/>
      <c r="H33" s="37"/>
      <c r="I33" s="154">
        <v>0.20999999999999999</v>
      </c>
      <c r="J33" s="153">
        <f>ROUND(((SUM(BE122:BE139))*I33),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ROUND((SUM(BF122:BF139)),  2)</f>
        <v>0</v>
      </c>
      <c r="G34" s="37"/>
      <c r="H34" s="37"/>
      <c r="I34" s="154">
        <v>0.14999999999999999</v>
      </c>
      <c r="J34" s="153">
        <f>ROUND(((SUM(BF122:BF139))*I34),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ROUND((SUM(BG122:BG139)),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ROUND((SUM(BH122:BH139)),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ROUND((SUM(BI122:BI139)),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mostu v km 24,922 Janovice - Domažlice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VRN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21. 9. 2021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78"/>
      <c r="C97" s="179"/>
      <c r="D97" s="180" t="s">
        <v>731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732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733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734</v>
      </c>
      <c r="E100" s="187"/>
      <c r="F100" s="187"/>
      <c r="G100" s="187"/>
      <c r="H100" s="187"/>
      <c r="I100" s="187"/>
      <c r="J100" s="188">
        <f>J131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735</v>
      </c>
      <c r="E101" s="187"/>
      <c r="F101" s="187"/>
      <c r="G101" s="187"/>
      <c r="H101" s="187"/>
      <c r="I101" s="187"/>
      <c r="J101" s="188">
        <f>J134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736</v>
      </c>
      <c r="E102" s="187"/>
      <c r="F102" s="187"/>
      <c r="G102" s="187"/>
      <c r="H102" s="187"/>
      <c r="I102" s="187"/>
      <c r="J102" s="188">
        <f>J137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Oprava mostu v km 24,922 Janovice - Domažlice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VRN - VRN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21. 9. 2021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117</v>
      </c>
      <c r="D121" s="193" t="s">
        <v>58</v>
      </c>
      <c r="E121" s="193" t="s">
        <v>54</v>
      </c>
      <c r="F121" s="193" t="s">
        <v>55</v>
      </c>
      <c r="G121" s="193" t="s">
        <v>118</v>
      </c>
      <c r="H121" s="193" t="s">
        <v>119</v>
      </c>
      <c r="I121" s="193" t="s">
        <v>120</v>
      </c>
      <c r="J121" s="193" t="s">
        <v>97</v>
      </c>
      <c r="K121" s="194" t="s">
        <v>121</v>
      </c>
      <c r="L121" s="195"/>
      <c r="M121" s="99" t="s">
        <v>1</v>
      </c>
      <c r="N121" s="100" t="s">
        <v>37</v>
      </c>
      <c r="O121" s="100" t="s">
        <v>122</v>
      </c>
      <c r="P121" s="100" t="s">
        <v>123</v>
      </c>
      <c r="Q121" s="100" t="s">
        <v>124</v>
      </c>
      <c r="R121" s="100" t="s">
        <v>125</v>
      </c>
      <c r="S121" s="100" t="s">
        <v>126</v>
      </c>
      <c r="T121" s="101" t="s">
        <v>127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128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0</v>
      </c>
      <c r="S122" s="103"/>
      <c r="T122" s="199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99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72</v>
      </c>
      <c r="E123" s="204" t="s">
        <v>90</v>
      </c>
      <c r="F123" s="204" t="s">
        <v>737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P124+P127+P131+P134+P137</f>
        <v>0</v>
      </c>
      <c r="Q123" s="209"/>
      <c r="R123" s="210">
        <f>R124+R127+R131+R134+R137</f>
        <v>0</v>
      </c>
      <c r="S123" s="209"/>
      <c r="T123" s="211">
        <f>T124+T127+T131+T134+T137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158</v>
      </c>
      <c r="AT123" s="213" t="s">
        <v>72</v>
      </c>
      <c r="AU123" s="213" t="s">
        <v>73</v>
      </c>
      <c r="AY123" s="212" t="s">
        <v>131</v>
      </c>
      <c r="BK123" s="214">
        <f>BK124+BK127+BK131+BK134+BK137</f>
        <v>0</v>
      </c>
    </row>
    <row r="124" s="12" customFormat="1" ht="22.8" customHeight="1">
      <c r="A124" s="12"/>
      <c r="B124" s="201"/>
      <c r="C124" s="202"/>
      <c r="D124" s="203" t="s">
        <v>72</v>
      </c>
      <c r="E124" s="215" t="s">
        <v>738</v>
      </c>
      <c r="F124" s="215" t="s">
        <v>739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SUM(P125:P126)</f>
        <v>0</v>
      </c>
      <c r="Q124" s="209"/>
      <c r="R124" s="210">
        <f>SUM(R125:R126)</f>
        <v>0</v>
      </c>
      <c r="S124" s="209"/>
      <c r="T124" s="211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158</v>
      </c>
      <c r="AT124" s="213" t="s">
        <v>72</v>
      </c>
      <c r="AU124" s="213" t="s">
        <v>81</v>
      </c>
      <c r="AY124" s="212" t="s">
        <v>131</v>
      </c>
      <c r="BK124" s="214">
        <f>SUM(BK125:BK126)</f>
        <v>0</v>
      </c>
    </row>
    <row r="125" s="2" customFormat="1" ht="16.5" customHeight="1">
      <c r="A125" s="37"/>
      <c r="B125" s="38"/>
      <c r="C125" s="217" t="s">
        <v>81</v>
      </c>
      <c r="D125" s="217" t="s">
        <v>133</v>
      </c>
      <c r="E125" s="218" t="s">
        <v>740</v>
      </c>
      <c r="F125" s="219" t="s">
        <v>741</v>
      </c>
      <c r="G125" s="220" t="s">
        <v>742</v>
      </c>
      <c r="H125" s="221">
        <v>1</v>
      </c>
      <c r="I125" s="222"/>
      <c r="J125" s="223">
        <f>ROUND(I125*H125,2)</f>
        <v>0</v>
      </c>
      <c r="K125" s="219" t="s">
        <v>137</v>
      </c>
      <c r="L125" s="43"/>
      <c r="M125" s="224" t="s">
        <v>1</v>
      </c>
      <c r="N125" s="225" t="s">
        <v>38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138</v>
      </c>
      <c r="AT125" s="228" t="s">
        <v>133</v>
      </c>
      <c r="AU125" s="228" t="s">
        <v>83</v>
      </c>
      <c r="AY125" s="16" t="s">
        <v>131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81</v>
      </c>
      <c r="BK125" s="229">
        <f>ROUND(I125*H125,2)</f>
        <v>0</v>
      </c>
      <c r="BL125" s="16" t="s">
        <v>138</v>
      </c>
      <c r="BM125" s="228" t="s">
        <v>83</v>
      </c>
    </row>
    <row r="126" s="2" customFormat="1" ht="16.5" customHeight="1">
      <c r="A126" s="37"/>
      <c r="B126" s="38"/>
      <c r="C126" s="217" t="s">
        <v>83</v>
      </c>
      <c r="D126" s="217" t="s">
        <v>133</v>
      </c>
      <c r="E126" s="218" t="s">
        <v>743</v>
      </c>
      <c r="F126" s="219" t="s">
        <v>744</v>
      </c>
      <c r="G126" s="220" t="s">
        <v>742</v>
      </c>
      <c r="H126" s="221">
        <v>1</v>
      </c>
      <c r="I126" s="222"/>
      <c r="J126" s="223">
        <f>ROUND(I126*H126,2)</f>
        <v>0</v>
      </c>
      <c r="K126" s="219" t="s">
        <v>137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138</v>
      </c>
      <c r="AT126" s="228" t="s">
        <v>133</v>
      </c>
      <c r="AU126" s="228" t="s">
        <v>83</v>
      </c>
      <c r="AY126" s="16" t="s">
        <v>131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138</v>
      </c>
      <c r="BM126" s="228" t="s">
        <v>138</v>
      </c>
    </row>
    <row r="127" s="12" customFormat="1" ht="22.8" customHeight="1">
      <c r="A127" s="12"/>
      <c r="B127" s="201"/>
      <c r="C127" s="202"/>
      <c r="D127" s="203" t="s">
        <v>72</v>
      </c>
      <c r="E127" s="215" t="s">
        <v>745</v>
      </c>
      <c r="F127" s="215" t="s">
        <v>746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SUM(P128:P130)</f>
        <v>0</v>
      </c>
      <c r="Q127" s="209"/>
      <c r="R127" s="210">
        <f>SUM(R128:R130)</f>
        <v>0</v>
      </c>
      <c r="S127" s="209"/>
      <c r="T127" s="211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158</v>
      </c>
      <c r="AT127" s="213" t="s">
        <v>72</v>
      </c>
      <c r="AU127" s="213" t="s">
        <v>81</v>
      </c>
      <c r="AY127" s="212" t="s">
        <v>131</v>
      </c>
      <c r="BK127" s="214">
        <f>SUM(BK128:BK130)</f>
        <v>0</v>
      </c>
    </row>
    <row r="128" s="2" customFormat="1" ht="16.5" customHeight="1">
      <c r="A128" s="37"/>
      <c r="B128" s="38"/>
      <c r="C128" s="217" t="s">
        <v>149</v>
      </c>
      <c r="D128" s="217" t="s">
        <v>133</v>
      </c>
      <c r="E128" s="218" t="s">
        <v>747</v>
      </c>
      <c r="F128" s="219" t="s">
        <v>746</v>
      </c>
      <c r="G128" s="220" t="s">
        <v>742</v>
      </c>
      <c r="H128" s="221">
        <v>1</v>
      </c>
      <c r="I128" s="222"/>
      <c r="J128" s="223">
        <f>ROUND(I128*H128,2)</f>
        <v>0</v>
      </c>
      <c r="K128" s="219" t="s">
        <v>137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138</v>
      </c>
      <c r="AT128" s="228" t="s">
        <v>133</v>
      </c>
      <c r="AU128" s="228" t="s">
        <v>83</v>
      </c>
      <c r="AY128" s="16" t="s">
        <v>131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138</v>
      </c>
      <c r="BM128" s="228" t="s">
        <v>152</v>
      </c>
    </row>
    <row r="129" s="2" customFormat="1" ht="16.5" customHeight="1">
      <c r="A129" s="37"/>
      <c r="B129" s="38"/>
      <c r="C129" s="217" t="s">
        <v>138</v>
      </c>
      <c r="D129" s="217" t="s">
        <v>133</v>
      </c>
      <c r="E129" s="218" t="s">
        <v>748</v>
      </c>
      <c r="F129" s="219" t="s">
        <v>749</v>
      </c>
      <c r="G129" s="220" t="s">
        <v>742</v>
      </c>
      <c r="H129" s="221">
        <v>1</v>
      </c>
      <c r="I129" s="222"/>
      <c r="J129" s="223">
        <f>ROUND(I129*H129,2)</f>
        <v>0</v>
      </c>
      <c r="K129" s="219" t="s">
        <v>137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138</v>
      </c>
      <c r="AT129" s="228" t="s">
        <v>133</v>
      </c>
      <c r="AU129" s="228" t="s">
        <v>83</v>
      </c>
      <c r="AY129" s="16" t="s">
        <v>131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138</v>
      </c>
      <c r="BM129" s="228" t="s">
        <v>156</v>
      </c>
    </row>
    <row r="130" s="2" customFormat="1" ht="16.5" customHeight="1">
      <c r="A130" s="37"/>
      <c r="B130" s="38"/>
      <c r="C130" s="217" t="s">
        <v>158</v>
      </c>
      <c r="D130" s="217" t="s">
        <v>133</v>
      </c>
      <c r="E130" s="218" t="s">
        <v>750</v>
      </c>
      <c r="F130" s="219" t="s">
        <v>751</v>
      </c>
      <c r="G130" s="220" t="s">
        <v>742</v>
      </c>
      <c r="H130" s="221">
        <v>1</v>
      </c>
      <c r="I130" s="222"/>
      <c r="J130" s="223">
        <f>ROUND(I130*H130,2)</f>
        <v>0</v>
      </c>
      <c r="K130" s="219" t="s">
        <v>137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138</v>
      </c>
      <c r="AT130" s="228" t="s">
        <v>133</v>
      </c>
      <c r="AU130" s="228" t="s">
        <v>83</v>
      </c>
      <c r="AY130" s="16" t="s">
        <v>131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138</v>
      </c>
      <c r="BM130" s="228" t="s">
        <v>162</v>
      </c>
    </row>
    <row r="131" s="12" customFormat="1" ht="22.8" customHeight="1">
      <c r="A131" s="12"/>
      <c r="B131" s="201"/>
      <c r="C131" s="202"/>
      <c r="D131" s="203" t="s">
        <v>72</v>
      </c>
      <c r="E131" s="215" t="s">
        <v>752</v>
      </c>
      <c r="F131" s="215" t="s">
        <v>753</v>
      </c>
      <c r="G131" s="202"/>
      <c r="H131" s="202"/>
      <c r="I131" s="205"/>
      <c r="J131" s="216">
        <f>BK131</f>
        <v>0</v>
      </c>
      <c r="K131" s="202"/>
      <c r="L131" s="207"/>
      <c r="M131" s="208"/>
      <c r="N131" s="209"/>
      <c r="O131" s="209"/>
      <c r="P131" s="210">
        <f>SUM(P132:P133)</f>
        <v>0</v>
      </c>
      <c r="Q131" s="209"/>
      <c r="R131" s="210">
        <f>SUM(R132:R133)</f>
        <v>0</v>
      </c>
      <c r="S131" s="209"/>
      <c r="T131" s="211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158</v>
      </c>
      <c r="AT131" s="213" t="s">
        <v>72</v>
      </c>
      <c r="AU131" s="213" t="s">
        <v>81</v>
      </c>
      <c r="AY131" s="212" t="s">
        <v>131</v>
      </c>
      <c r="BK131" s="214">
        <f>SUM(BK132:BK133)</f>
        <v>0</v>
      </c>
    </row>
    <row r="132" s="2" customFormat="1" ht="16.5" customHeight="1">
      <c r="A132" s="37"/>
      <c r="B132" s="38"/>
      <c r="C132" s="217" t="s">
        <v>152</v>
      </c>
      <c r="D132" s="217" t="s">
        <v>133</v>
      </c>
      <c r="E132" s="218" t="s">
        <v>754</v>
      </c>
      <c r="F132" s="219" t="s">
        <v>755</v>
      </c>
      <c r="G132" s="220" t="s">
        <v>742</v>
      </c>
      <c r="H132" s="221">
        <v>1</v>
      </c>
      <c r="I132" s="222"/>
      <c r="J132" s="223">
        <f>ROUND(I132*H132,2)</f>
        <v>0</v>
      </c>
      <c r="K132" s="219" t="s">
        <v>137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138</v>
      </c>
      <c r="AT132" s="228" t="s">
        <v>133</v>
      </c>
      <c r="AU132" s="228" t="s">
        <v>83</v>
      </c>
      <c r="AY132" s="16" t="s">
        <v>131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138</v>
      </c>
      <c r="BM132" s="228" t="s">
        <v>166</v>
      </c>
    </row>
    <row r="133" s="2" customFormat="1" ht="16.5" customHeight="1">
      <c r="A133" s="37"/>
      <c r="B133" s="38"/>
      <c r="C133" s="217" t="s">
        <v>169</v>
      </c>
      <c r="D133" s="217" t="s">
        <v>133</v>
      </c>
      <c r="E133" s="218" t="s">
        <v>756</v>
      </c>
      <c r="F133" s="219" t="s">
        <v>757</v>
      </c>
      <c r="G133" s="220" t="s">
        <v>742</v>
      </c>
      <c r="H133" s="221">
        <v>1</v>
      </c>
      <c r="I133" s="222"/>
      <c r="J133" s="223">
        <f>ROUND(I133*H133,2)</f>
        <v>0</v>
      </c>
      <c r="K133" s="219" t="s">
        <v>137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138</v>
      </c>
      <c r="AT133" s="228" t="s">
        <v>133</v>
      </c>
      <c r="AU133" s="228" t="s">
        <v>83</v>
      </c>
      <c r="AY133" s="16" t="s">
        <v>131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138</v>
      </c>
      <c r="BM133" s="228" t="s">
        <v>173</v>
      </c>
    </row>
    <row r="134" s="12" customFormat="1" ht="22.8" customHeight="1">
      <c r="A134" s="12"/>
      <c r="B134" s="201"/>
      <c r="C134" s="202"/>
      <c r="D134" s="203" t="s">
        <v>72</v>
      </c>
      <c r="E134" s="215" t="s">
        <v>758</v>
      </c>
      <c r="F134" s="215" t="s">
        <v>759</v>
      </c>
      <c r="G134" s="202"/>
      <c r="H134" s="202"/>
      <c r="I134" s="205"/>
      <c r="J134" s="216">
        <f>BK134</f>
        <v>0</v>
      </c>
      <c r="K134" s="202"/>
      <c r="L134" s="207"/>
      <c r="M134" s="208"/>
      <c r="N134" s="209"/>
      <c r="O134" s="209"/>
      <c r="P134" s="210">
        <f>SUM(P135:P136)</f>
        <v>0</v>
      </c>
      <c r="Q134" s="209"/>
      <c r="R134" s="210">
        <f>SUM(R135:R136)</f>
        <v>0</v>
      </c>
      <c r="S134" s="209"/>
      <c r="T134" s="21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158</v>
      </c>
      <c r="AT134" s="213" t="s">
        <v>72</v>
      </c>
      <c r="AU134" s="213" t="s">
        <v>81</v>
      </c>
      <c r="AY134" s="212" t="s">
        <v>131</v>
      </c>
      <c r="BK134" s="214">
        <f>SUM(BK135:BK136)</f>
        <v>0</v>
      </c>
    </row>
    <row r="135" s="2" customFormat="1" ht="16.5" customHeight="1">
      <c r="A135" s="37"/>
      <c r="B135" s="38"/>
      <c r="C135" s="217" t="s">
        <v>156</v>
      </c>
      <c r="D135" s="217" t="s">
        <v>133</v>
      </c>
      <c r="E135" s="218" t="s">
        <v>760</v>
      </c>
      <c r="F135" s="219" t="s">
        <v>759</v>
      </c>
      <c r="G135" s="220" t="s">
        <v>742</v>
      </c>
      <c r="H135" s="221">
        <v>1</v>
      </c>
      <c r="I135" s="222"/>
      <c r="J135" s="223">
        <f>ROUND(I135*H135,2)</f>
        <v>0</v>
      </c>
      <c r="K135" s="219" t="s">
        <v>137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138</v>
      </c>
      <c r="AT135" s="228" t="s">
        <v>133</v>
      </c>
      <c r="AU135" s="228" t="s">
        <v>83</v>
      </c>
      <c r="AY135" s="16" t="s">
        <v>131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138</v>
      </c>
      <c r="BM135" s="228" t="s">
        <v>177</v>
      </c>
    </row>
    <row r="136" s="2" customFormat="1" ht="16.5" customHeight="1">
      <c r="A136" s="37"/>
      <c r="B136" s="38"/>
      <c r="C136" s="217" t="s">
        <v>179</v>
      </c>
      <c r="D136" s="217" t="s">
        <v>133</v>
      </c>
      <c r="E136" s="218" t="s">
        <v>761</v>
      </c>
      <c r="F136" s="219" t="s">
        <v>762</v>
      </c>
      <c r="G136" s="220" t="s">
        <v>742</v>
      </c>
      <c r="H136" s="221">
        <v>1</v>
      </c>
      <c r="I136" s="222"/>
      <c r="J136" s="223">
        <f>ROUND(I136*H136,2)</f>
        <v>0</v>
      </c>
      <c r="K136" s="219" t="s">
        <v>137</v>
      </c>
      <c r="L136" s="43"/>
      <c r="M136" s="224" t="s">
        <v>1</v>
      </c>
      <c r="N136" s="225" t="s">
        <v>38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138</v>
      </c>
      <c r="AT136" s="228" t="s">
        <v>133</v>
      </c>
      <c r="AU136" s="228" t="s">
        <v>83</v>
      </c>
      <c r="AY136" s="16" t="s">
        <v>131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81</v>
      </c>
      <c r="BK136" s="229">
        <f>ROUND(I136*H136,2)</f>
        <v>0</v>
      </c>
      <c r="BL136" s="16" t="s">
        <v>138</v>
      </c>
      <c r="BM136" s="228" t="s">
        <v>183</v>
      </c>
    </row>
    <row r="137" s="12" customFormat="1" ht="22.8" customHeight="1">
      <c r="A137" s="12"/>
      <c r="B137" s="201"/>
      <c r="C137" s="202"/>
      <c r="D137" s="203" t="s">
        <v>72</v>
      </c>
      <c r="E137" s="215" t="s">
        <v>763</v>
      </c>
      <c r="F137" s="215" t="s">
        <v>764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SUM(P138:P139)</f>
        <v>0</v>
      </c>
      <c r="Q137" s="209"/>
      <c r="R137" s="210">
        <f>SUM(R138:R139)</f>
        <v>0</v>
      </c>
      <c r="S137" s="209"/>
      <c r="T137" s="211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158</v>
      </c>
      <c r="AT137" s="213" t="s">
        <v>72</v>
      </c>
      <c r="AU137" s="213" t="s">
        <v>81</v>
      </c>
      <c r="AY137" s="212" t="s">
        <v>131</v>
      </c>
      <c r="BK137" s="214">
        <f>SUM(BK138:BK139)</f>
        <v>0</v>
      </c>
    </row>
    <row r="138" s="2" customFormat="1" ht="16.5" customHeight="1">
      <c r="A138" s="37"/>
      <c r="B138" s="38"/>
      <c r="C138" s="217" t="s">
        <v>162</v>
      </c>
      <c r="D138" s="217" t="s">
        <v>133</v>
      </c>
      <c r="E138" s="218" t="s">
        <v>765</v>
      </c>
      <c r="F138" s="219" t="s">
        <v>764</v>
      </c>
      <c r="G138" s="220" t="s">
        <v>742</v>
      </c>
      <c r="H138" s="221">
        <v>1</v>
      </c>
      <c r="I138" s="222"/>
      <c r="J138" s="223">
        <f>ROUND(I138*H138,2)</f>
        <v>0</v>
      </c>
      <c r="K138" s="219" t="s">
        <v>137</v>
      </c>
      <c r="L138" s="43"/>
      <c r="M138" s="224" t="s">
        <v>1</v>
      </c>
      <c r="N138" s="225" t="s">
        <v>38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138</v>
      </c>
      <c r="AT138" s="228" t="s">
        <v>133</v>
      </c>
      <c r="AU138" s="228" t="s">
        <v>83</v>
      </c>
      <c r="AY138" s="16" t="s">
        <v>131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81</v>
      </c>
      <c r="BK138" s="229">
        <f>ROUND(I138*H138,2)</f>
        <v>0</v>
      </c>
      <c r="BL138" s="16" t="s">
        <v>138</v>
      </c>
      <c r="BM138" s="228" t="s">
        <v>187</v>
      </c>
    </row>
    <row r="139" s="2" customFormat="1" ht="24.15" customHeight="1">
      <c r="A139" s="37"/>
      <c r="B139" s="38"/>
      <c r="C139" s="217" t="s">
        <v>188</v>
      </c>
      <c r="D139" s="217" t="s">
        <v>133</v>
      </c>
      <c r="E139" s="218" t="s">
        <v>766</v>
      </c>
      <c r="F139" s="219" t="s">
        <v>767</v>
      </c>
      <c r="G139" s="220" t="s">
        <v>742</v>
      </c>
      <c r="H139" s="221">
        <v>1</v>
      </c>
      <c r="I139" s="222"/>
      <c r="J139" s="223">
        <f>ROUND(I139*H139,2)</f>
        <v>0</v>
      </c>
      <c r="K139" s="219" t="s">
        <v>137</v>
      </c>
      <c r="L139" s="43"/>
      <c r="M139" s="268" t="s">
        <v>1</v>
      </c>
      <c r="N139" s="269" t="s">
        <v>38</v>
      </c>
      <c r="O139" s="270"/>
      <c r="P139" s="271">
        <f>O139*H139</f>
        <v>0</v>
      </c>
      <c r="Q139" s="271">
        <v>0</v>
      </c>
      <c r="R139" s="271">
        <f>Q139*H139</f>
        <v>0</v>
      </c>
      <c r="S139" s="271">
        <v>0</v>
      </c>
      <c r="T139" s="27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138</v>
      </c>
      <c r="AT139" s="228" t="s">
        <v>133</v>
      </c>
      <c r="AU139" s="228" t="s">
        <v>83</v>
      </c>
      <c r="AY139" s="16" t="s">
        <v>131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138</v>
      </c>
      <c r="BM139" s="228" t="s">
        <v>191</v>
      </c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vrJmzhZt30s81ZehcbOqtoiVxBoeRJR3TmwOxuYpKGUGrCqhaNmq4M0OEFhD0+AcNLELAcX4okwIsAYjA3xNfg==" hashValue="nNOm45Wy1mwIiVjKlWX7zXShaH7xWctLlI8WrFQuTSPRetgCi8glEaKwiAhIinOZm1cWuYw1cYpfMZVEaSbR1g==" algorithmName="SHA-512" password="CC35"/>
  <autoFilter ref="C121:K13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2021-09-21T12:50:56Z</dcterms:created>
  <dcterms:modified xsi:type="dcterms:W3CDTF">2021-09-21T12:51:02Z</dcterms:modified>
</cp:coreProperties>
</file>